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updateLinks="never"/>
  <mc:AlternateContent xmlns:mc="http://schemas.openxmlformats.org/markup-compatibility/2006">
    <mc:Choice Requires="x15">
      <x15ac:absPath xmlns:x15ac="http://schemas.microsoft.com/office/spreadsheetml/2010/11/ac" url="C:\Users\j_matsubara\Desktop\yosankaikei_enshu010\"/>
    </mc:Choice>
  </mc:AlternateContent>
  <xr:revisionPtr revIDLastSave="0" documentId="13_ncr:1_{C4B2D1F2-042B-4B5F-8D4D-8D38AD7CA59A}" xr6:coauthVersionLast="47" xr6:coauthVersionMax="47" xr10:uidLastSave="{00000000-0000-0000-0000-000000000000}"/>
  <bookViews>
    <workbookView xWindow="-15570" yWindow="-16320" windowWidth="29040" windowHeight="15840" tabRatio="860" activeTab="2" xr2:uid="{00000000-000D-0000-FFFF-FFFF00000000}"/>
  </bookViews>
  <sheets>
    <sheet name="演習の趣旨と利用方法" sheetId="11" r:id="rId1"/>
    <sheet name="A_EXCEL予算実務→" sheetId="15" r:id="rId2"/>
    <sheet name="A①_営業部_入力" sheetId="6" r:id="rId3"/>
    <sheet name="A①_購買部_入力" sheetId="25" r:id="rId4"/>
    <sheet name="A①_管理部_入力" sheetId="26" r:id="rId5"/>
    <sheet name="A②_営業部_出力" sheetId="27" r:id="rId6"/>
    <sheet name="A②_購買部_出力" sheetId="28" r:id="rId7"/>
    <sheet name="A②_管理部_出力" sheetId="29" r:id="rId8"/>
    <sheet name="A②_全社_出力" sheetId="30" r:id="rId9"/>
    <sheet name="B_予算会計システム→" sheetId="31" r:id="rId10"/>
    <sheet name="B⓵_マスタ登録" sheetId="32" r:id="rId11"/>
    <sheet name="B②-1_【営業部】入力画面" sheetId="35" r:id="rId12"/>
    <sheet name="B③-1【営業部】予算仕訳" sheetId="39" r:id="rId13"/>
    <sheet name="B④-1【営業部】予算元帳" sheetId="40" r:id="rId14"/>
  </sheets>
  <definedNames>
    <definedName name="_xlnm.Print_Area" localSheetId="2">A①_営業部_入力!$B$1:$T$82</definedName>
    <definedName name="_xlnm.Print_Area" localSheetId="4">A①_管理部_入力!$B$1:$T$46</definedName>
    <definedName name="_xlnm.Print_Area" localSheetId="3">A①_購買部_入力!$B$2:$T$86</definedName>
    <definedName name="_xlnm.Print_Area" localSheetId="5">A②_営業部_出力!$B$1:$T$66</definedName>
    <definedName name="_xlnm.Print_Area" localSheetId="7">A②_管理部_出力!$B$1:$T$46</definedName>
    <definedName name="_xlnm.Print_Area" localSheetId="6">A②_購買部_出力!$B$1:$T$50</definedName>
    <definedName name="_xlnm.Print_Area" localSheetId="8">A②_全社_出力!$B$1:$T$107</definedName>
    <definedName name="_xlnm.Print_Area" localSheetId="10">B⓵_マスタ登録!$B$1:$T$149</definedName>
    <definedName name="_xlnm.Print_Area" localSheetId="11">'B②-1_【営業部】入力画面'!$B$1:$U$96</definedName>
    <definedName name="_xlnm.Print_Area" localSheetId="12">'B③-1【営業部】予算仕訳'!$B$1:$U$278</definedName>
    <definedName name="_xlnm.Print_Area" localSheetId="0">演習の趣旨と利用方法!$B$1:$N$11</definedName>
    <definedName name="_xlnm.Print_Titles" localSheetId="2">A①_営業部_入力!$1:$3</definedName>
    <definedName name="_xlnm.Print_Titles" localSheetId="3">A①_購買部_入力!$1:$3</definedName>
    <definedName name="_xlnm.Print_Titles" localSheetId="8">A②_全社_出力!$1:$3</definedName>
    <definedName name="_xlnm.Print_Titles" localSheetId="10">B⓵_マスタ登録!$1:$3</definedName>
    <definedName name="_xlnm.Print_Titles" localSheetId="11">'B②-1_【営業部】入力画面'!$31:$32</definedName>
    <definedName name="_xlnm.Print_Titles" localSheetId="12">'B③-1【営業部】予算仕訳'!$31:$33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M2" i="25" l="1"/>
  <c r="J2" i="25"/>
  <c r="L279" i="40"/>
  <c r="F279" i="40"/>
  <c r="E279" i="40"/>
  <c r="F280" i="40"/>
  <c r="E280" i="40"/>
  <c r="L244" i="40"/>
  <c r="F245" i="40"/>
  <c r="E245" i="40"/>
  <c r="C238" i="40"/>
  <c r="B238" i="40"/>
  <c r="I236" i="40"/>
  <c r="C236" i="40"/>
  <c r="B236" i="40"/>
  <c r="C234" i="40"/>
  <c r="B234" i="40"/>
  <c r="C232" i="40"/>
  <c r="B232" i="40"/>
  <c r="C230" i="40"/>
  <c r="B230" i="40"/>
  <c r="C228" i="40"/>
  <c r="B228" i="40"/>
  <c r="C226" i="40"/>
  <c r="B226" i="40"/>
  <c r="F224" i="40"/>
  <c r="C224" i="40"/>
  <c r="B224" i="40"/>
  <c r="C222" i="40"/>
  <c r="B222" i="40"/>
  <c r="C220" i="40"/>
  <c r="B220" i="40"/>
  <c r="D218" i="40"/>
  <c r="C218" i="40"/>
  <c r="B218" i="40"/>
  <c r="I216" i="40"/>
  <c r="C216" i="40"/>
  <c r="B216" i="40"/>
  <c r="L209" i="40"/>
  <c r="F209" i="40"/>
  <c r="E209" i="40"/>
  <c r="L103" i="40"/>
  <c r="B110" i="40"/>
  <c r="C110" i="40"/>
  <c r="D110" i="40"/>
  <c r="F110" i="40"/>
  <c r="I110" i="40"/>
  <c r="K110" i="40"/>
  <c r="P110" i="40" s="1"/>
  <c r="P112" i="40" s="1"/>
  <c r="P114" i="40" s="1"/>
  <c r="P116" i="40" s="1"/>
  <c r="P118" i="40" s="1"/>
  <c r="P120" i="40" s="1"/>
  <c r="P122" i="40" s="1"/>
  <c r="P124" i="40" s="1"/>
  <c r="P126" i="40" s="1"/>
  <c r="P128" i="40" s="1"/>
  <c r="P130" i="40" s="1"/>
  <c r="P132" i="40" s="1"/>
  <c r="B112" i="40"/>
  <c r="C112" i="40"/>
  <c r="D112" i="40"/>
  <c r="F112" i="40"/>
  <c r="I112" i="40"/>
  <c r="K112" i="40"/>
  <c r="B114" i="40"/>
  <c r="C114" i="40"/>
  <c r="D114" i="40"/>
  <c r="F114" i="40"/>
  <c r="I114" i="40"/>
  <c r="K114" i="40"/>
  <c r="B116" i="40"/>
  <c r="C116" i="40"/>
  <c r="D116" i="40"/>
  <c r="F116" i="40"/>
  <c r="I116" i="40"/>
  <c r="K116" i="40"/>
  <c r="B118" i="40"/>
  <c r="C118" i="40"/>
  <c r="D118" i="40"/>
  <c r="F118" i="40"/>
  <c r="I118" i="40"/>
  <c r="K118" i="40"/>
  <c r="B120" i="40"/>
  <c r="C120" i="40"/>
  <c r="D120" i="40"/>
  <c r="F120" i="40"/>
  <c r="I120" i="40"/>
  <c r="K120" i="40"/>
  <c r="B122" i="40"/>
  <c r="C122" i="40"/>
  <c r="D122" i="40"/>
  <c r="F122" i="40"/>
  <c r="I122" i="40"/>
  <c r="K122" i="40"/>
  <c r="B124" i="40"/>
  <c r="C124" i="40"/>
  <c r="D124" i="40"/>
  <c r="F124" i="40"/>
  <c r="I124" i="40"/>
  <c r="K124" i="40"/>
  <c r="B126" i="40"/>
  <c r="C126" i="40"/>
  <c r="D126" i="40"/>
  <c r="F126" i="40"/>
  <c r="I126" i="40"/>
  <c r="K126" i="40"/>
  <c r="B128" i="40"/>
  <c r="C128" i="40"/>
  <c r="D128" i="40"/>
  <c r="F128" i="40"/>
  <c r="I128" i="40"/>
  <c r="K128" i="40"/>
  <c r="B130" i="40"/>
  <c r="C130" i="40"/>
  <c r="D130" i="40"/>
  <c r="F130" i="40"/>
  <c r="I130" i="40"/>
  <c r="K130" i="40"/>
  <c r="B132" i="40"/>
  <c r="C132" i="40"/>
  <c r="D132" i="40"/>
  <c r="F132" i="40"/>
  <c r="I132" i="40"/>
  <c r="K132" i="40"/>
  <c r="E139" i="40"/>
  <c r="F139" i="40"/>
  <c r="L139" i="40"/>
  <c r="E140" i="40"/>
  <c r="F140" i="40"/>
  <c r="B146" i="40"/>
  <c r="C146" i="40"/>
  <c r="B148" i="40"/>
  <c r="C148" i="40"/>
  <c r="B150" i="40"/>
  <c r="C150" i="40"/>
  <c r="B152" i="40"/>
  <c r="C152" i="40"/>
  <c r="B154" i="40"/>
  <c r="C154" i="40"/>
  <c r="B156" i="40"/>
  <c r="C156" i="40"/>
  <c r="B158" i="40"/>
  <c r="C158" i="40"/>
  <c r="B160" i="40"/>
  <c r="C160" i="40"/>
  <c r="B162" i="40"/>
  <c r="C162" i="40"/>
  <c r="B164" i="40"/>
  <c r="C164" i="40"/>
  <c r="B166" i="40"/>
  <c r="C166" i="40"/>
  <c r="B168" i="40"/>
  <c r="C168" i="40"/>
  <c r="K274" i="39"/>
  <c r="S274" i="39" s="1"/>
  <c r="K271" i="39"/>
  <c r="S271" i="39" s="1"/>
  <c r="K268" i="39"/>
  <c r="S268" i="39" s="1"/>
  <c r="K265" i="39"/>
  <c r="K300" i="40" s="1"/>
  <c r="K262" i="39"/>
  <c r="S262" i="39" s="1"/>
  <c r="S265" i="39"/>
  <c r="K259" i="39"/>
  <c r="S259" i="39" s="1"/>
  <c r="K256" i="39"/>
  <c r="S256" i="39" s="1"/>
  <c r="K253" i="39"/>
  <c r="S253" i="39" s="1"/>
  <c r="K250" i="39"/>
  <c r="K290" i="40" s="1"/>
  <c r="K247" i="39"/>
  <c r="K288" i="40" s="1"/>
  <c r="K244" i="39"/>
  <c r="S244" i="39" s="1"/>
  <c r="F277" i="39"/>
  <c r="D277" i="39"/>
  <c r="F274" i="39"/>
  <c r="D274" i="39"/>
  <c r="F271" i="39"/>
  <c r="D271" i="39"/>
  <c r="F268" i="39"/>
  <c r="D268" i="39"/>
  <c r="F265" i="39"/>
  <c r="D265" i="39"/>
  <c r="F262" i="39"/>
  <c r="D262" i="39"/>
  <c r="F259" i="39"/>
  <c r="D259" i="39"/>
  <c r="F256" i="39"/>
  <c r="D256" i="39"/>
  <c r="F253" i="39"/>
  <c r="D253" i="39"/>
  <c r="F250" i="39"/>
  <c r="D250" i="39"/>
  <c r="F247" i="39"/>
  <c r="D247" i="39"/>
  <c r="F244" i="39"/>
  <c r="D244" i="39"/>
  <c r="R277" i="39"/>
  <c r="P277" i="39"/>
  <c r="O277" i="39"/>
  <c r="I277" i="39"/>
  <c r="R274" i="39"/>
  <c r="P274" i="39"/>
  <c r="O274" i="39"/>
  <c r="I274" i="39"/>
  <c r="R271" i="39"/>
  <c r="P271" i="39"/>
  <c r="O271" i="39"/>
  <c r="I271" i="39"/>
  <c r="R268" i="39"/>
  <c r="P268" i="39"/>
  <c r="O268" i="39"/>
  <c r="I268" i="39"/>
  <c r="R265" i="39"/>
  <c r="P265" i="39"/>
  <c r="O265" i="39"/>
  <c r="I265" i="39"/>
  <c r="R262" i="39"/>
  <c r="P262" i="39"/>
  <c r="O262" i="39"/>
  <c r="I262" i="39"/>
  <c r="R259" i="39"/>
  <c r="P259" i="39"/>
  <c r="O259" i="39"/>
  <c r="I259" i="39"/>
  <c r="R256" i="39"/>
  <c r="P256" i="39"/>
  <c r="O256" i="39"/>
  <c r="I256" i="39"/>
  <c r="R253" i="39"/>
  <c r="P253" i="39"/>
  <c r="O253" i="39"/>
  <c r="I253" i="39"/>
  <c r="R250" i="39"/>
  <c r="P250" i="39"/>
  <c r="O250" i="39"/>
  <c r="I250" i="39"/>
  <c r="R247" i="39"/>
  <c r="P247" i="39"/>
  <c r="O247" i="39"/>
  <c r="S247" i="39"/>
  <c r="I247" i="39"/>
  <c r="R244" i="39"/>
  <c r="P244" i="39"/>
  <c r="O244" i="39"/>
  <c r="I244" i="39"/>
  <c r="K235" i="39"/>
  <c r="S235" i="39" s="1"/>
  <c r="K232" i="39"/>
  <c r="S232" i="39" s="1"/>
  <c r="K229" i="39"/>
  <c r="S229" i="39" s="1"/>
  <c r="K226" i="39"/>
  <c r="K265" i="40" s="1"/>
  <c r="K223" i="39"/>
  <c r="S223" i="39" s="1"/>
  <c r="K220" i="39"/>
  <c r="S220" i="39" s="1"/>
  <c r="K217" i="39"/>
  <c r="S217" i="39" s="1"/>
  <c r="K214" i="39"/>
  <c r="S214" i="39" s="1"/>
  <c r="K211" i="39"/>
  <c r="S211" i="39" s="1"/>
  <c r="K208" i="39"/>
  <c r="K253" i="40" s="1"/>
  <c r="K205" i="39"/>
  <c r="S205" i="39" s="1"/>
  <c r="F238" i="39"/>
  <c r="D238" i="39"/>
  <c r="F235" i="39"/>
  <c r="D235" i="39"/>
  <c r="F232" i="39"/>
  <c r="D232" i="39"/>
  <c r="F229" i="39"/>
  <c r="D229" i="39"/>
  <c r="F226" i="39"/>
  <c r="D226" i="39"/>
  <c r="F223" i="39"/>
  <c r="D223" i="39"/>
  <c r="F220" i="39"/>
  <c r="D220" i="39"/>
  <c r="F217" i="39"/>
  <c r="D217" i="39"/>
  <c r="F214" i="39"/>
  <c r="D214" i="39"/>
  <c r="F211" i="39"/>
  <c r="D211" i="39"/>
  <c r="F208" i="39"/>
  <c r="D208" i="39"/>
  <c r="F205" i="39"/>
  <c r="D205" i="39"/>
  <c r="R238" i="39"/>
  <c r="P238" i="39"/>
  <c r="O238" i="39"/>
  <c r="I238" i="39"/>
  <c r="R235" i="39"/>
  <c r="P235" i="39"/>
  <c r="O235" i="39"/>
  <c r="I235" i="39"/>
  <c r="R232" i="39"/>
  <c r="P232" i="39"/>
  <c r="O232" i="39"/>
  <c r="I232" i="39"/>
  <c r="R229" i="39"/>
  <c r="P229" i="39"/>
  <c r="O229" i="39"/>
  <c r="I229" i="39"/>
  <c r="R226" i="39"/>
  <c r="P226" i="39"/>
  <c r="O226" i="39"/>
  <c r="I226" i="39"/>
  <c r="R223" i="39"/>
  <c r="P223" i="39"/>
  <c r="O223" i="39"/>
  <c r="I223" i="39"/>
  <c r="R220" i="39"/>
  <c r="P220" i="39"/>
  <c r="O220" i="39"/>
  <c r="I220" i="39"/>
  <c r="R217" i="39"/>
  <c r="P217" i="39"/>
  <c r="O217" i="39"/>
  <c r="I217" i="39"/>
  <c r="R214" i="39"/>
  <c r="P214" i="39"/>
  <c r="O214" i="39"/>
  <c r="I214" i="39"/>
  <c r="R211" i="39"/>
  <c r="P211" i="39"/>
  <c r="O211" i="39"/>
  <c r="I211" i="39"/>
  <c r="R208" i="39"/>
  <c r="P208" i="39"/>
  <c r="O208" i="39"/>
  <c r="S208" i="39"/>
  <c r="I208" i="39"/>
  <c r="R205" i="39"/>
  <c r="P205" i="39"/>
  <c r="O205" i="39"/>
  <c r="I205" i="39"/>
  <c r="F198" i="39"/>
  <c r="D198" i="39"/>
  <c r="F195" i="39"/>
  <c r="D195" i="39"/>
  <c r="F192" i="39"/>
  <c r="D192" i="39"/>
  <c r="F189" i="39"/>
  <c r="D189" i="39"/>
  <c r="F186" i="39"/>
  <c r="D186" i="39"/>
  <c r="F183" i="39"/>
  <c r="D183" i="39"/>
  <c r="F180" i="39"/>
  <c r="D180" i="39"/>
  <c r="F177" i="39"/>
  <c r="D177" i="39"/>
  <c r="F174" i="39"/>
  <c r="D174" i="39"/>
  <c r="F171" i="39"/>
  <c r="D171" i="39"/>
  <c r="F168" i="39"/>
  <c r="D168" i="39"/>
  <c r="F165" i="39"/>
  <c r="D165" i="39"/>
  <c r="R198" i="39"/>
  <c r="P198" i="39"/>
  <c r="F238" i="40" s="1"/>
  <c r="O198" i="39"/>
  <c r="D238" i="40" s="1"/>
  <c r="I198" i="39"/>
  <c r="I238" i="40" s="1"/>
  <c r="R195" i="39"/>
  <c r="P195" i="39"/>
  <c r="F236" i="40" s="1"/>
  <c r="O195" i="39"/>
  <c r="D236" i="40" s="1"/>
  <c r="I195" i="39"/>
  <c r="R192" i="39"/>
  <c r="P192" i="39"/>
  <c r="F234" i="40" s="1"/>
  <c r="O192" i="39"/>
  <c r="D234" i="40" s="1"/>
  <c r="I192" i="39"/>
  <c r="I234" i="40" s="1"/>
  <c r="R189" i="39"/>
  <c r="P189" i="39"/>
  <c r="F232" i="40" s="1"/>
  <c r="O189" i="39"/>
  <c r="D232" i="40" s="1"/>
  <c r="I189" i="39"/>
  <c r="I232" i="40" s="1"/>
  <c r="R186" i="39"/>
  <c r="P186" i="39"/>
  <c r="F230" i="40" s="1"/>
  <c r="O186" i="39"/>
  <c r="D230" i="40" s="1"/>
  <c r="I186" i="39"/>
  <c r="R183" i="39"/>
  <c r="P183" i="39"/>
  <c r="F228" i="40" s="1"/>
  <c r="O183" i="39"/>
  <c r="D228" i="40" s="1"/>
  <c r="I183" i="39"/>
  <c r="I228" i="40" s="1"/>
  <c r="R180" i="39"/>
  <c r="P180" i="39"/>
  <c r="F226" i="40" s="1"/>
  <c r="O180" i="39"/>
  <c r="D226" i="40" s="1"/>
  <c r="I180" i="39"/>
  <c r="I226" i="40" s="1"/>
  <c r="R177" i="39"/>
  <c r="P177" i="39"/>
  <c r="O177" i="39"/>
  <c r="D224" i="40" s="1"/>
  <c r="I177" i="39"/>
  <c r="I224" i="40" s="1"/>
  <c r="R174" i="39"/>
  <c r="P174" i="39"/>
  <c r="F222" i="40" s="1"/>
  <c r="O174" i="39"/>
  <c r="D222" i="40" s="1"/>
  <c r="I174" i="39"/>
  <c r="I222" i="40" s="1"/>
  <c r="R171" i="39"/>
  <c r="P171" i="39"/>
  <c r="F220" i="40" s="1"/>
  <c r="O171" i="39"/>
  <c r="D220" i="40" s="1"/>
  <c r="I171" i="39"/>
  <c r="I220" i="40" s="1"/>
  <c r="R168" i="39"/>
  <c r="P168" i="39"/>
  <c r="F218" i="40" s="1"/>
  <c r="O168" i="39"/>
  <c r="I168" i="39"/>
  <c r="I218" i="40" s="1"/>
  <c r="R165" i="39"/>
  <c r="P165" i="39"/>
  <c r="F216" i="40" s="1"/>
  <c r="O165" i="39"/>
  <c r="D216" i="40" s="1"/>
  <c r="I165" i="39"/>
  <c r="B97" i="40"/>
  <c r="B95" i="40"/>
  <c r="B93" i="40"/>
  <c r="B91" i="40"/>
  <c r="B89" i="40"/>
  <c r="B87" i="40"/>
  <c r="B85" i="40"/>
  <c r="B83" i="40"/>
  <c r="B81" i="40"/>
  <c r="B79" i="40"/>
  <c r="B77" i="40"/>
  <c r="B75" i="40"/>
  <c r="L68" i="40"/>
  <c r="F68" i="40"/>
  <c r="E68" i="40"/>
  <c r="F69" i="40"/>
  <c r="E69" i="40"/>
  <c r="F210" i="40"/>
  <c r="E210" i="40"/>
  <c r="B203" i="40"/>
  <c r="B201" i="40"/>
  <c r="B199" i="40"/>
  <c r="B197" i="40"/>
  <c r="B195" i="40"/>
  <c r="B193" i="40"/>
  <c r="B191" i="40"/>
  <c r="B189" i="40"/>
  <c r="B187" i="40"/>
  <c r="B185" i="40"/>
  <c r="B183" i="40"/>
  <c r="B181" i="40"/>
  <c r="F175" i="40"/>
  <c r="E175" i="40"/>
  <c r="F174" i="40"/>
  <c r="E174" i="40"/>
  <c r="L174" i="40"/>
  <c r="F34" i="40"/>
  <c r="E34" i="40"/>
  <c r="L34" i="40"/>
  <c r="F35" i="40"/>
  <c r="E35" i="40"/>
  <c r="C63" i="40"/>
  <c r="B63" i="40"/>
  <c r="C61" i="40"/>
  <c r="B61" i="40"/>
  <c r="C59" i="40"/>
  <c r="B59" i="40"/>
  <c r="C57" i="40"/>
  <c r="B57" i="40"/>
  <c r="C55" i="40"/>
  <c r="B55" i="40"/>
  <c r="C53" i="40"/>
  <c r="B53" i="40"/>
  <c r="C51" i="40"/>
  <c r="B51" i="40"/>
  <c r="C49" i="40"/>
  <c r="B49" i="40"/>
  <c r="C47" i="40"/>
  <c r="B47" i="40"/>
  <c r="C45" i="40"/>
  <c r="B45" i="40"/>
  <c r="I230" i="40" l="1"/>
  <c r="K255" i="40"/>
  <c r="K286" i="40"/>
  <c r="P286" i="40" s="1"/>
  <c r="P288" i="40" s="1"/>
  <c r="P290" i="40" s="1"/>
  <c r="P292" i="40" s="1"/>
  <c r="P294" i="40" s="1"/>
  <c r="P296" i="40" s="1"/>
  <c r="P298" i="40" s="1"/>
  <c r="P300" i="40" s="1"/>
  <c r="P302" i="40" s="1"/>
  <c r="P304" i="40" s="1"/>
  <c r="P306" i="40" s="1"/>
  <c r="S226" i="39"/>
  <c r="K269" i="40"/>
  <c r="K298" i="40"/>
  <c r="K271" i="40"/>
  <c r="K302" i="40"/>
  <c r="K263" i="40"/>
  <c r="K294" i="40"/>
  <c r="K296" i="40"/>
  <c r="K251" i="40"/>
  <c r="P251" i="40" s="1"/>
  <c r="K267" i="40"/>
  <c r="K257" i="40"/>
  <c r="K304" i="40"/>
  <c r="S250" i="39"/>
  <c r="K259" i="40"/>
  <c r="K306" i="40"/>
  <c r="K261" i="40"/>
  <c r="K292" i="40"/>
  <c r="P253" i="40"/>
  <c r="P255" i="40" s="1"/>
  <c r="P257" i="40" s="1"/>
  <c r="C43" i="40"/>
  <c r="B43" i="40"/>
  <c r="P259" i="40" l="1"/>
  <c r="P261" i="40" s="1"/>
  <c r="P263" i="40" s="1"/>
  <c r="P265" i="40" s="1"/>
  <c r="P267" i="40" s="1"/>
  <c r="P269" i="40" s="1"/>
  <c r="P271" i="40" s="1"/>
  <c r="C41" i="40"/>
  <c r="B41" i="40"/>
  <c r="Q7" i="40" l="1"/>
  <c r="P7" i="40"/>
  <c r="L7" i="40"/>
  <c r="J7" i="40"/>
  <c r="G7" i="40"/>
  <c r="F7" i="40"/>
  <c r="C7" i="40"/>
  <c r="B7" i="40"/>
  <c r="C3" i="40"/>
  <c r="L2" i="40"/>
  <c r="J2" i="40"/>
  <c r="K135" i="39" l="1"/>
  <c r="K160" i="40" s="1"/>
  <c r="R157" i="39"/>
  <c r="P157" i="39"/>
  <c r="F203" i="40" s="1"/>
  <c r="O157" i="39"/>
  <c r="D203" i="40" s="1"/>
  <c r="R155" i="39"/>
  <c r="P155" i="39"/>
  <c r="F168" i="40" s="1"/>
  <c r="O155" i="39"/>
  <c r="D168" i="40" s="1"/>
  <c r="R152" i="39"/>
  <c r="P152" i="39"/>
  <c r="F201" i="40" s="1"/>
  <c r="O152" i="39"/>
  <c r="D201" i="40" s="1"/>
  <c r="R150" i="39"/>
  <c r="P150" i="39"/>
  <c r="F166" i="40" s="1"/>
  <c r="O150" i="39"/>
  <c r="D166" i="40" s="1"/>
  <c r="R147" i="39"/>
  <c r="P147" i="39"/>
  <c r="O147" i="39"/>
  <c r="D199" i="40" s="1"/>
  <c r="R145" i="39"/>
  <c r="P145" i="39"/>
  <c r="F164" i="40" s="1"/>
  <c r="O145" i="39"/>
  <c r="D164" i="40" s="1"/>
  <c r="R142" i="39"/>
  <c r="P142" i="39"/>
  <c r="F197" i="40" s="1"/>
  <c r="O142" i="39"/>
  <c r="D197" i="40" s="1"/>
  <c r="R140" i="39"/>
  <c r="P140" i="39"/>
  <c r="O140" i="39"/>
  <c r="R137" i="39"/>
  <c r="P137" i="39"/>
  <c r="F195" i="40" s="1"/>
  <c r="O137" i="39"/>
  <c r="D195" i="40" s="1"/>
  <c r="R135" i="39"/>
  <c r="P135" i="39"/>
  <c r="O135" i="39"/>
  <c r="R132" i="39"/>
  <c r="P132" i="39"/>
  <c r="O132" i="39"/>
  <c r="D193" i="40" s="1"/>
  <c r="R130" i="39"/>
  <c r="P130" i="39"/>
  <c r="F158" i="40" s="1"/>
  <c r="O130" i="39"/>
  <c r="D158" i="40" s="1"/>
  <c r="R127" i="39"/>
  <c r="P127" i="39"/>
  <c r="F191" i="40" s="1"/>
  <c r="O127" i="39"/>
  <c r="D191" i="40" s="1"/>
  <c r="R125" i="39"/>
  <c r="P125" i="39"/>
  <c r="F156" i="40" s="1"/>
  <c r="O125" i="39"/>
  <c r="D156" i="40" s="1"/>
  <c r="R122" i="39"/>
  <c r="P122" i="39"/>
  <c r="F189" i="40" s="1"/>
  <c r="O122" i="39"/>
  <c r="D189" i="40" s="1"/>
  <c r="R120" i="39"/>
  <c r="P120" i="39"/>
  <c r="F154" i="40" s="1"/>
  <c r="O120" i="39"/>
  <c r="D154" i="40" s="1"/>
  <c r="R117" i="39"/>
  <c r="P117" i="39"/>
  <c r="O117" i="39"/>
  <c r="R115" i="39"/>
  <c r="P115" i="39"/>
  <c r="F187" i="40" s="1"/>
  <c r="O115" i="39"/>
  <c r="D187" i="40" s="1"/>
  <c r="R112" i="39"/>
  <c r="P112" i="39"/>
  <c r="F185" i="40" s="1"/>
  <c r="O112" i="39"/>
  <c r="D185" i="40" s="1"/>
  <c r="R110" i="39"/>
  <c r="P110" i="39"/>
  <c r="F150" i="40" s="1"/>
  <c r="O110" i="39"/>
  <c r="D150" i="40" s="1"/>
  <c r="R107" i="39"/>
  <c r="P107" i="39"/>
  <c r="F183" i="40" s="1"/>
  <c r="O107" i="39"/>
  <c r="D183" i="40" s="1"/>
  <c r="R105" i="39"/>
  <c r="P105" i="39"/>
  <c r="F148" i="40" s="1"/>
  <c r="O105" i="39"/>
  <c r="D148" i="40" s="1"/>
  <c r="I157" i="39"/>
  <c r="I203" i="40" s="1"/>
  <c r="F157" i="39"/>
  <c r="I155" i="39"/>
  <c r="I168" i="40" s="1"/>
  <c r="F155" i="39"/>
  <c r="I152" i="39"/>
  <c r="I201" i="40" s="1"/>
  <c r="F152" i="39"/>
  <c r="I150" i="39"/>
  <c r="I166" i="40" s="1"/>
  <c r="F150" i="39"/>
  <c r="I147" i="39"/>
  <c r="F147" i="39"/>
  <c r="I145" i="39"/>
  <c r="I164" i="40" s="1"/>
  <c r="F145" i="39"/>
  <c r="I142" i="39"/>
  <c r="I197" i="40" s="1"/>
  <c r="F142" i="39"/>
  <c r="I140" i="39"/>
  <c r="I162" i="40" s="1"/>
  <c r="F140" i="39"/>
  <c r="I137" i="39"/>
  <c r="F137" i="39"/>
  <c r="I135" i="39"/>
  <c r="I160" i="40" s="1"/>
  <c r="F135" i="39"/>
  <c r="I132" i="39"/>
  <c r="I199" i="40" s="1"/>
  <c r="F132" i="39"/>
  <c r="I130" i="39"/>
  <c r="I158" i="40" s="1"/>
  <c r="F130" i="39"/>
  <c r="I127" i="39"/>
  <c r="I191" i="40" s="1"/>
  <c r="F127" i="39"/>
  <c r="I125" i="39"/>
  <c r="I156" i="40" s="1"/>
  <c r="F125" i="39"/>
  <c r="I122" i="39"/>
  <c r="I189" i="40" s="1"/>
  <c r="F122" i="39"/>
  <c r="I120" i="39"/>
  <c r="I154" i="40" s="1"/>
  <c r="F120" i="39"/>
  <c r="I117" i="39"/>
  <c r="I187" i="40" s="1"/>
  <c r="F117" i="39"/>
  <c r="I115" i="39"/>
  <c r="I152" i="40" s="1"/>
  <c r="F115" i="39"/>
  <c r="I112" i="39"/>
  <c r="I185" i="40" s="1"/>
  <c r="F112" i="39"/>
  <c r="I110" i="39"/>
  <c r="I150" i="40" s="1"/>
  <c r="F110" i="39"/>
  <c r="I107" i="39"/>
  <c r="I183" i="40" s="1"/>
  <c r="F107" i="39"/>
  <c r="I105" i="39"/>
  <c r="I148" i="40" s="1"/>
  <c r="F105" i="39"/>
  <c r="P102" i="39"/>
  <c r="F181" i="40" s="1"/>
  <c r="O102" i="39"/>
  <c r="D181" i="40" s="1"/>
  <c r="F102" i="39"/>
  <c r="D102" i="39"/>
  <c r="R102" i="39"/>
  <c r="I102" i="39"/>
  <c r="I181" i="40" s="1"/>
  <c r="F100" i="39"/>
  <c r="D100" i="39"/>
  <c r="P100" i="39"/>
  <c r="F146" i="40" s="1"/>
  <c r="O100" i="39"/>
  <c r="D146" i="40" s="1"/>
  <c r="D157" i="39"/>
  <c r="C157" i="39"/>
  <c r="C203" i="40" s="1"/>
  <c r="D155" i="39"/>
  <c r="D152" i="39"/>
  <c r="C152" i="39"/>
  <c r="C201" i="40" s="1"/>
  <c r="D150" i="39"/>
  <c r="D147" i="39"/>
  <c r="C147" i="39"/>
  <c r="C199" i="40" s="1"/>
  <c r="D145" i="39"/>
  <c r="D142" i="39"/>
  <c r="C142" i="39"/>
  <c r="C197" i="40" s="1"/>
  <c r="D140" i="39"/>
  <c r="D137" i="39"/>
  <c r="C137" i="39"/>
  <c r="C195" i="40" s="1"/>
  <c r="D135" i="39"/>
  <c r="D132" i="39"/>
  <c r="C132" i="39"/>
  <c r="C193" i="40" s="1"/>
  <c r="D130" i="39"/>
  <c r="D127" i="39"/>
  <c r="C127" i="39"/>
  <c r="C191" i="40" s="1"/>
  <c r="D125" i="39"/>
  <c r="D122" i="39"/>
  <c r="C122" i="39"/>
  <c r="C189" i="40" s="1"/>
  <c r="D120" i="39"/>
  <c r="D117" i="39"/>
  <c r="C117" i="39"/>
  <c r="C187" i="40" s="1"/>
  <c r="D115" i="39"/>
  <c r="D112" i="39"/>
  <c r="C112" i="39"/>
  <c r="C185" i="40" s="1"/>
  <c r="D110" i="39"/>
  <c r="D107" i="39"/>
  <c r="C107" i="39"/>
  <c r="C183" i="40" s="1"/>
  <c r="D105" i="39"/>
  <c r="C102" i="39"/>
  <c r="C181" i="40" s="1"/>
  <c r="R100" i="39"/>
  <c r="I100" i="39"/>
  <c r="I146" i="40" s="1"/>
  <c r="R95" i="39"/>
  <c r="P95" i="39"/>
  <c r="F97" i="40" s="1"/>
  <c r="O95" i="39"/>
  <c r="D97" i="40" s="1"/>
  <c r="I95" i="39"/>
  <c r="I97" i="40" s="1"/>
  <c r="F95" i="39"/>
  <c r="D95" i="39"/>
  <c r="C95" i="39"/>
  <c r="C97" i="40" s="1"/>
  <c r="R93" i="39"/>
  <c r="I63" i="40" s="1"/>
  <c r="P93" i="39"/>
  <c r="O93" i="39"/>
  <c r="I93" i="39"/>
  <c r="F93" i="39"/>
  <c r="F63" i="40" s="1"/>
  <c r="D93" i="39"/>
  <c r="D63" i="40" s="1"/>
  <c r="K90" i="39"/>
  <c r="S88" i="39"/>
  <c r="R90" i="39"/>
  <c r="P90" i="39"/>
  <c r="F95" i="40" s="1"/>
  <c r="O90" i="39"/>
  <c r="D95" i="40" s="1"/>
  <c r="I90" i="39"/>
  <c r="I95" i="40" s="1"/>
  <c r="F90" i="39"/>
  <c r="D90" i="39"/>
  <c r="C90" i="39"/>
  <c r="C95" i="40" s="1"/>
  <c r="R88" i="39"/>
  <c r="I61" i="40" s="1"/>
  <c r="P88" i="39"/>
  <c r="O88" i="39"/>
  <c r="I88" i="39"/>
  <c r="F88" i="39"/>
  <c r="F152" i="40" s="1"/>
  <c r="D88" i="39"/>
  <c r="D152" i="40" s="1"/>
  <c r="K85" i="39"/>
  <c r="S83" i="39"/>
  <c r="R85" i="39"/>
  <c r="P85" i="39"/>
  <c r="F93" i="40" s="1"/>
  <c r="O85" i="39"/>
  <c r="D93" i="40" s="1"/>
  <c r="I85" i="39"/>
  <c r="I93" i="40" s="1"/>
  <c r="F85" i="39"/>
  <c r="D85" i="39"/>
  <c r="C85" i="39"/>
  <c r="C93" i="40" s="1"/>
  <c r="R83" i="39"/>
  <c r="I59" i="40" s="1"/>
  <c r="P83" i="39"/>
  <c r="O83" i="39"/>
  <c r="I83" i="39"/>
  <c r="F83" i="39"/>
  <c r="F59" i="40" s="1"/>
  <c r="D83" i="39"/>
  <c r="D59" i="40" s="1"/>
  <c r="K80" i="39"/>
  <c r="S78" i="39"/>
  <c r="R80" i="39"/>
  <c r="P80" i="39"/>
  <c r="F91" i="40" s="1"/>
  <c r="O80" i="39"/>
  <c r="D91" i="40" s="1"/>
  <c r="I80" i="39"/>
  <c r="I91" i="40" s="1"/>
  <c r="F80" i="39"/>
  <c r="D80" i="39"/>
  <c r="C80" i="39"/>
  <c r="C91" i="40" s="1"/>
  <c r="R78" i="39"/>
  <c r="I57" i="40" s="1"/>
  <c r="P78" i="39"/>
  <c r="O78" i="39"/>
  <c r="I78" i="39"/>
  <c r="F78" i="39"/>
  <c r="F57" i="40" s="1"/>
  <c r="D78" i="39"/>
  <c r="D57" i="40" s="1"/>
  <c r="K75" i="39"/>
  <c r="S73" i="39"/>
  <c r="K70" i="39"/>
  <c r="S68" i="39"/>
  <c r="R75" i="39"/>
  <c r="P75" i="39"/>
  <c r="F89" i="40" s="1"/>
  <c r="O75" i="39"/>
  <c r="D89" i="40" s="1"/>
  <c r="I75" i="39"/>
  <c r="I89" i="40" s="1"/>
  <c r="F75" i="39"/>
  <c r="D75" i="39"/>
  <c r="C75" i="39"/>
  <c r="C89" i="40" s="1"/>
  <c r="R73" i="39"/>
  <c r="I55" i="40" s="1"/>
  <c r="P73" i="39"/>
  <c r="O73" i="39"/>
  <c r="I73" i="39"/>
  <c r="F73" i="39"/>
  <c r="F55" i="40" s="1"/>
  <c r="D73" i="39"/>
  <c r="D55" i="40" s="1"/>
  <c r="R70" i="39"/>
  <c r="P70" i="39"/>
  <c r="F87" i="40" s="1"/>
  <c r="O70" i="39"/>
  <c r="D87" i="40" s="1"/>
  <c r="I70" i="39"/>
  <c r="I87" i="40" s="1"/>
  <c r="F70" i="39"/>
  <c r="D70" i="39"/>
  <c r="C70" i="39"/>
  <c r="C87" i="40" s="1"/>
  <c r="R68" i="39"/>
  <c r="I53" i="40" s="1"/>
  <c r="P68" i="39"/>
  <c r="O68" i="39"/>
  <c r="I68" i="39"/>
  <c r="F68" i="39"/>
  <c r="D68" i="39"/>
  <c r="K65" i="39"/>
  <c r="S63" i="39"/>
  <c r="N51" i="40" s="1"/>
  <c r="R65" i="39"/>
  <c r="P65" i="39"/>
  <c r="F85" i="40" s="1"/>
  <c r="O65" i="39"/>
  <c r="I65" i="39"/>
  <c r="I85" i="40" s="1"/>
  <c r="F65" i="39"/>
  <c r="D65" i="39"/>
  <c r="C65" i="39"/>
  <c r="C85" i="40" s="1"/>
  <c r="R63" i="39"/>
  <c r="I51" i="40" s="1"/>
  <c r="P63" i="39"/>
  <c r="O63" i="39"/>
  <c r="I63" i="39"/>
  <c r="F63" i="39"/>
  <c r="D63" i="39"/>
  <c r="K60" i="39"/>
  <c r="S58" i="39"/>
  <c r="R60" i="39"/>
  <c r="P60" i="39"/>
  <c r="F83" i="40" s="1"/>
  <c r="O60" i="39"/>
  <c r="D83" i="40" s="1"/>
  <c r="I60" i="39"/>
  <c r="I83" i="40" s="1"/>
  <c r="F60" i="39"/>
  <c r="D60" i="39"/>
  <c r="C60" i="39"/>
  <c r="C83" i="40" s="1"/>
  <c r="R58" i="39"/>
  <c r="I49" i="40" s="1"/>
  <c r="P58" i="39"/>
  <c r="O58" i="39"/>
  <c r="I58" i="39"/>
  <c r="F58" i="39"/>
  <c r="F49" i="40" s="1"/>
  <c r="D58" i="39"/>
  <c r="D49" i="40" s="1"/>
  <c r="K55" i="39"/>
  <c r="S53" i="39"/>
  <c r="N47" i="40" s="1"/>
  <c r="R55" i="39"/>
  <c r="P55" i="39"/>
  <c r="F81" i="40" s="1"/>
  <c r="O55" i="39"/>
  <c r="I55" i="39"/>
  <c r="I81" i="40" s="1"/>
  <c r="F55" i="39"/>
  <c r="D55" i="39"/>
  <c r="C55" i="39"/>
  <c r="C81" i="40" s="1"/>
  <c r="R53" i="39"/>
  <c r="I47" i="40" s="1"/>
  <c r="P53" i="39"/>
  <c r="O53" i="39"/>
  <c r="I53" i="39"/>
  <c r="F53" i="39"/>
  <c r="F47" i="40" s="1"/>
  <c r="D53" i="39"/>
  <c r="D47" i="40" s="1"/>
  <c r="S48" i="39"/>
  <c r="S43" i="39"/>
  <c r="S38" i="39"/>
  <c r="K50" i="39"/>
  <c r="R50" i="39"/>
  <c r="P50" i="39"/>
  <c r="F79" i="40" s="1"/>
  <c r="O50" i="39"/>
  <c r="D79" i="40" s="1"/>
  <c r="I50" i="39"/>
  <c r="I79" i="40" s="1"/>
  <c r="F50" i="39"/>
  <c r="D50" i="39"/>
  <c r="C50" i="39"/>
  <c r="C79" i="40" s="1"/>
  <c r="R48" i="39"/>
  <c r="I45" i="40" s="1"/>
  <c r="P48" i="39"/>
  <c r="O48" i="39"/>
  <c r="I48" i="39"/>
  <c r="F48" i="39"/>
  <c r="F45" i="40" s="1"/>
  <c r="D48" i="39"/>
  <c r="D45" i="40" s="1"/>
  <c r="K45" i="39"/>
  <c r="K40" i="39"/>
  <c r="R45" i="39"/>
  <c r="R43" i="39"/>
  <c r="I43" i="40" s="1"/>
  <c r="R40" i="39"/>
  <c r="R38" i="39"/>
  <c r="I41" i="40" s="1"/>
  <c r="C45" i="39"/>
  <c r="C77" i="40" s="1"/>
  <c r="C40" i="39"/>
  <c r="C75" i="40" s="1"/>
  <c r="P45" i="39"/>
  <c r="F77" i="40" s="1"/>
  <c r="O45" i="39"/>
  <c r="D77" i="40" s="1"/>
  <c r="I45" i="39"/>
  <c r="I77" i="40" s="1"/>
  <c r="F45" i="39"/>
  <c r="D45" i="39"/>
  <c r="P43" i="39"/>
  <c r="O43" i="39"/>
  <c r="I43" i="39"/>
  <c r="F43" i="39"/>
  <c r="F43" i="40" s="1"/>
  <c r="D43" i="39"/>
  <c r="D43" i="40" s="1"/>
  <c r="P40" i="39"/>
  <c r="F75" i="40" s="1"/>
  <c r="O40" i="39"/>
  <c r="D75" i="40" s="1"/>
  <c r="P38" i="39"/>
  <c r="O38" i="39"/>
  <c r="I40" i="39"/>
  <c r="I75" i="40" s="1"/>
  <c r="I38" i="39"/>
  <c r="F40" i="39"/>
  <c r="D40" i="39"/>
  <c r="F38" i="39"/>
  <c r="F41" i="40" s="1"/>
  <c r="D38" i="39"/>
  <c r="D41" i="40" s="1"/>
  <c r="Q7" i="39"/>
  <c r="P7" i="39"/>
  <c r="L7" i="39"/>
  <c r="J7" i="39"/>
  <c r="G7" i="39"/>
  <c r="F7" i="39"/>
  <c r="C7" i="39"/>
  <c r="B7" i="39"/>
  <c r="C3" i="39"/>
  <c r="L2" i="39"/>
  <c r="J2" i="39"/>
  <c r="Q7" i="35"/>
  <c r="P7" i="35"/>
  <c r="L7" i="35"/>
  <c r="J7" i="35"/>
  <c r="G7" i="35"/>
  <c r="F7" i="35"/>
  <c r="C7" i="35"/>
  <c r="B7" i="35"/>
  <c r="C3" i="35"/>
  <c r="L2" i="35"/>
  <c r="J2" i="35"/>
  <c r="R87" i="35"/>
  <c r="Q87" i="35"/>
  <c r="P87" i="35"/>
  <c r="O87" i="35"/>
  <c r="N87" i="35"/>
  <c r="S85" i="35"/>
  <c r="R85" i="35"/>
  <c r="Q85" i="35"/>
  <c r="P85" i="35"/>
  <c r="O85" i="35"/>
  <c r="N85" i="35"/>
  <c r="T81" i="35"/>
  <c r="T77" i="35"/>
  <c r="R63" i="35"/>
  <c r="K195" i="39" s="1"/>
  <c r="Q63" i="35"/>
  <c r="K192" i="39" s="1"/>
  <c r="P63" i="35"/>
  <c r="K189" i="39" s="1"/>
  <c r="O63" i="35"/>
  <c r="K186" i="39" s="1"/>
  <c r="N63" i="35"/>
  <c r="K183" i="39" s="1"/>
  <c r="S61" i="35"/>
  <c r="K180" i="39" s="1"/>
  <c r="R61" i="35"/>
  <c r="K177" i="39" s="1"/>
  <c r="Q61" i="35"/>
  <c r="K174" i="39" s="1"/>
  <c r="P61" i="35"/>
  <c r="K171" i="39" s="1"/>
  <c r="O61" i="35"/>
  <c r="K168" i="39" s="1"/>
  <c r="N61" i="35"/>
  <c r="K165" i="39" s="1"/>
  <c r="R51" i="35"/>
  <c r="R55" i="35" s="1"/>
  <c r="K152" i="39" s="1"/>
  <c r="Q51" i="35"/>
  <c r="Q55" i="35" s="1"/>
  <c r="K147" i="39" s="1"/>
  <c r="P51" i="35"/>
  <c r="P55" i="35" s="1"/>
  <c r="K142" i="39" s="1"/>
  <c r="O51" i="35"/>
  <c r="O55" i="35" s="1"/>
  <c r="K137" i="39" s="1"/>
  <c r="N51" i="35"/>
  <c r="K130" i="39" s="1"/>
  <c r="K158" i="40" s="1"/>
  <c r="S49" i="35"/>
  <c r="R49" i="35"/>
  <c r="Q49" i="35"/>
  <c r="P49" i="35"/>
  <c r="P53" i="35" s="1"/>
  <c r="K112" i="39" s="1"/>
  <c r="K185" i="40" s="1"/>
  <c r="O49" i="35"/>
  <c r="O53" i="35" s="1"/>
  <c r="K107" i="39" s="1"/>
  <c r="N49" i="35"/>
  <c r="K100" i="39" s="1"/>
  <c r="K146" i="40" s="1"/>
  <c r="P146" i="40" s="1"/>
  <c r="T41" i="35"/>
  <c r="T39" i="35"/>
  <c r="T37" i="35"/>
  <c r="U39" i="35" s="1"/>
  <c r="L2" i="32"/>
  <c r="J2" i="32"/>
  <c r="K236" i="40" l="1"/>
  <c r="S195" i="39"/>
  <c r="K222" i="40"/>
  <c r="S174" i="39"/>
  <c r="S177" i="39"/>
  <c r="K224" i="40"/>
  <c r="K140" i="39"/>
  <c r="K162" i="40" s="1"/>
  <c r="S65" i="35"/>
  <c r="S69" i="35" s="1"/>
  <c r="K125" i="39"/>
  <c r="S180" i="39"/>
  <c r="K226" i="40"/>
  <c r="K228" i="40"/>
  <c r="S183" i="39"/>
  <c r="K105" i="39"/>
  <c r="K148" i="40" s="1"/>
  <c r="P148" i="40" s="1"/>
  <c r="P150" i="40" s="1"/>
  <c r="K145" i="39"/>
  <c r="K164" i="40" s="1"/>
  <c r="S186" i="39"/>
  <c r="K230" i="40"/>
  <c r="Q65" i="35"/>
  <c r="Q69" i="35" s="1"/>
  <c r="K115" i="39"/>
  <c r="K216" i="40"/>
  <c r="P216" i="40" s="1"/>
  <c r="P218" i="40" s="1"/>
  <c r="S165" i="39"/>
  <c r="S189" i="39"/>
  <c r="K232" i="40"/>
  <c r="D160" i="40"/>
  <c r="D162" i="40"/>
  <c r="K110" i="39"/>
  <c r="K150" i="40" s="1"/>
  <c r="S130" i="39"/>
  <c r="K150" i="39"/>
  <c r="K166" i="40" s="1"/>
  <c r="K220" i="40"/>
  <c r="S171" i="39"/>
  <c r="R65" i="35"/>
  <c r="R69" i="35" s="1"/>
  <c r="K120" i="39"/>
  <c r="S168" i="39"/>
  <c r="K218" i="40"/>
  <c r="K234" i="40"/>
  <c r="S192" i="39"/>
  <c r="F160" i="40"/>
  <c r="F162" i="40"/>
  <c r="K63" i="39"/>
  <c r="S50" i="39"/>
  <c r="K79" i="40"/>
  <c r="S40" i="39"/>
  <c r="K75" i="40"/>
  <c r="P75" i="40" s="1"/>
  <c r="S60" i="39"/>
  <c r="K83" i="40"/>
  <c r="S65" i="39"/>
  <c r="K85" i="40"/>
  <c r="S45" i="39"/>
  <c r="K77" i="40"/>
  <c r="S55" i="39"/>
  <c r="K81" i="40"/>
  <c r="S90" i="39"/>
  <c r="K95" i="40"/>
  <c r="S70" i="39"/>
  <c r="K87" i="40"/>
  <c r="S85" i="39"/>
  <c r="K93" i="40"/>
  <c r="D81" i="40"/>
  <c r="D85" i="40"/>
  <c r="S80" i="39"/>
  <c r="K91" i="40"/>
  <c r="S75" i="39"/>
  <c r="K89" i="40"/>
  <c r="K53" i="39"/>
  <c r="S140" i="39"/>
  <c r="K78" i="39"/>
  <c r="N57" i="40"/>
  <c r="S107" i="39"/>
  <c r="K183" i="40"/>
  <c r="S142" i="39"/>
  <c r="K197" i="40"/>
  <c r="F51" i="40"/>
  <c r="F53" i="40"/>
  <c r="S105" i="39"/>
  <c r="K73" i="39"/>
  <c r="N55" i="40"/>
  <c r="D61" i="40"/>
  <c r="S145" i="39"/>
  <c r="K83" i="39"/>
  <c r="N59" i="40"/>
  <c r="F61" i="40"/>
  <c r="S147" i="39"/>
  <c r="K199" i="40"/>
  <c r="F199" i="40"/>
  <c r="F193" i="40"/>
  <c r="K38" i="39"/>
  <c r="N41" i="40"/>
  <c r="P41" i="40" s="1"/>
  <c r="K58" i="39"/>
  <c r="N49" i="40"/>
  <c r="S110" i="39"/>
  <c r="S150" i="39"/>
  <c r="K88" i="39"/>
  <c r="N61" i="40"/>
  <c r="K68" i="39"/>
  <c r="N53" i="40"/>
  <c r="K43" i="39"/>
  <c r="N43" i="40"/>
  <c r="I193" i="40"/>
  <c r="I195" i="40"/>
  <c r="S112" i="39"/>
  <c r="S152" i="39"/>
  <c r="K201" i="40"/>
  <c r="K48" i="39"/>
  <c r="N45" i="40"/>
  <c r="D53" i="40"/>
  <c r="D51" i="40"/>
  <c r="S135" i="39"/>
  <c r="S137" i="39"/>
  <c r="K195" i="40"/>
  <c r="N67" i="35"/>
  <c r="N71" i="35" s="1"/>
  <c r="R53" i="35"/>
  <c r="K122" i="39" s="1"/>
  <c r="S53" i="35"/>
  <c r="K127" i="39" s="1"/>
  <c r="N65" i="35"/>
  <c r="N69" i="35" s="1"/>
  <c r="N55" i="35"/>
  <c r="K132" i="39" s="1"/>
  <c r="K193" i="40" s="1"/>
  <c r="T85" i="35"/>
  <c r="N53" i="35"/>
  <c r="Q53" i="35"/>
  <c r="K117" i="39" s="1"/>
  <c r="O67" i="35"/>
  <c r="O71" i="35" s="1"/>
  <c r="O75" i="35" s="1"/>
  <c r="P67" i="35"/>
  <c r="P71" i="35" s="1"/>
  <c r="P91" i="35" s="1"/>
  <c r="P95" i="35" s="1"/>
  <c r="O65" i="35"/>
  <c r="O69" i="35" s="1"/>
  <c r="O73" i="35" s="1"/>
  <c r="Q67" i="35"/>
  <c r="Q71" i="35" s="1"/>
  <c r="Q91" i="35" s="1"/>
  <c r="Q95" i="35" s="1"/>
  <c r="P65" i="35"/>
  <c r="P69" i="35" s="1"/>
  <c r="P89" i="35" s="1"/>
  <c r="P93" i="35" s="1"/>
  <c r="R67" i="35"/>
  <c r="R71" i="35" s="1"/>
  <c r="R75" i="35" s="1"/>
  <c r="T61" i="35"/>
  <c r="Q89" i="35"/>
  <c r="Q93" i="35" s="1"/>
  <c r="Q73" i="35"/>
  <c r="S89" i="35"/>
  <c r="S93" i="35" s="1"/>
  <c r="S73" i="35"/>
  <c r="R89" i="35"/>
  <c r="R93" i="35" s="1"/>
  <c r="R73" i="35"/>
  <c r="O91" i="35"/>
  <c r="O95" i="35" s="1"/>
  <c r="T49" i="35"/>
  <c r="S132" i="39" l="1"/>
  <c r="P220" i="40"/>
  <c r="P222" i="40" s="1"/>
  <c r="P224" i="40" s="1"/>
  <c r="P226" i="40" s="1"/>
  <c r="P228" i="40" s="1"/>
  <c r="P230" i="40" s="1"/>
  <c r="P232" i="40" s="1"/>
  <c r="P234" i="40" s="1"/>
  <c r="P236" i="40" s="1"/>
  <c r="K189" i="40"/>
  <c r="S122" i="39"/>
  <c r="K152" i="40"/>
  <c r="P152" i="40" s="1"/>
  <c r="P154" i="40" s="1"/>
  <c r="P156" i="40" s="1"/>
  <c r="P158" i="40" s="1"/>
  <c r="P160" i="40" s="1"/>
  <c r="P162" i="40" s="1"/>
  <c r="P164" i="40" s="1"/>
  <c r="P166" i="40" s="1"/>
  <c r="S115" i="39"/>
  <c r="Q75" i="35"/>
  <c r="K187" i="40"/>
  <c r="S117" i="39"/>
  <c r="K156" i="40"/>
  <c r="S125" i="39"/>
  <c r="K191" i="40"/>
  <c r="S127" i="39"/>
  <c r="O89" i="35"/>
  <c r="O93" i="35" s="1"/>
  <c r="T53" i="35"/>
  <c r="K102" i="39"/>
  <c r="K154" i="40"/>
  <c r="S120" i="39"/>
  <c r="P77" i="40"/>
  <c r="P79" i="40" s="1"/>
  <c r="P81" i="40" s="1"/>
  <c r="P83" i="40" s="1"/>
  <c r="P85" i="40" s="1"/>
  <c r="P87" i="40" s="1"/>
  <c r="P89" i="40" s="1"/>
  <c r="P91" i="40" s="1"/>
  <c r="P93" i="40" s="1"/>
  <c r="P95" i="40" s="1"/>
  <c r="P43" i="40"/>
  <c r="P45" i="40" s="1"/>
  <c r="P47" i="40" s="1"/>
  <c r="P49" i="40" s="1"/>
  <c r="P51" i="40" s="1"/>
  <c r="P53" i="40" s="1"/>
  <c r="P55" i="40" s="1"/>
  <c r="P57" i="40" s="1"/>
  <c r="P59" i="40" s="1"/>
  <c r="P61" i="40" s="1"/>
  <c r="R91" i="35"/>
  <c r="R95" i="35" s="1"/>
  <c r="T65" i="35"/>
  <c r="P73" i="35"/>
  <c r="P75" i="35"/>
  <c r="N75" i="35"/>
  <c r="N91" i="35"/>
  <c r="N73" i="35"/>
  <c r="T69" i="35"/>
  <c r="N89" i="35"/>
  <c r="K181" i="40" l="1"/>
  <c r="P181" i="40" s="1"/>
  <c r="P183" i="40" s="1"/>
  <c r="P185" i="40" s="1"/>
  <c r="P187" i="40" s="1"/>
  <c r="P189" i="40" s="1"/>
  <c r="P191" i="40" s="1"/>
  <c r="P193" i="40" s="1"/>
  <c r="P195" i="40" s="1"/>
  <c r="P197" i="40" s="1"/>
  <c r="P199" i="40" s="1"/>
  <c r="P201" i="40" s="1"/>
  <c r="S102" i="39"/>
  <c r="N93" i="35"/>
  <c r="T89" i="35"/>
  <c r="T73" i="35"/>
  <c r="N95" i="35"/>
  <c r="T93" i="35" l="1"/>
  <c r="R62" i="30" l="1"/>
  <c r="Q62" i="30"/>
  <c r="P62" i="30"/>
  <c r="O62" i="30"/>
  <c r="N62" i="30"/>
  <c r="M62" i="30"/>
  <c r="R60" i="30"/>
  <c r="Q60" i="30"/>
  <c r="P60" i="30"/>
  <c r="O60" i="30"/>
  <c r="N60" i="30"/>
  <c r="M60" i="30"/>
  <c r="R58" i="30"/>
  <c r="Q58" i="30"/>
  <c r="P58" i="30"/>
  <c r="O58" i="30"/>
  <c r="N58" i="30"/>
  <c r="M58" i="30"/>
  <c r="R56" i="30"/>
  <c r="Q56" i="30"/>
  <c r="P56" i="30"/>
  <c r="O56" i="30"/>
  <c r="O64" i="30" s="1"/>
  <c r="N56" i="30"/>
  <c r="M56" i="30"/>
  <c r="P66" i="30"/>
  <c r="O66" i="30"/>
  <c r="R26" i="30"/>
  <c r="Q26" i="30"/>
  <c r="P26" i="30"/>
  <c r="O26" i="30"/>
  <c r="N26" i="30"/>
  <c r="M26" i="30"/>
  <c r="R24" i="30"/>
  <c r="Q24" i="30"/>
  <c r="P24" i="30"/>
  <c r="O24" i="30"/>
  <c r="N24" i="30"/>
  <c r="M24" i="30"/>
  <c r="B11" i="30"/>
  <c r="B9" i="30"/>
  <c r="M2" i="30"/>
  <c r="J2" i="30"/>
  <c r="R42" i="29"/>
  <c r="R82" i="30" s="1"/>
  <c r="Q42" i="29"/>
  <c r="Q82" i="30" s="1"/>
  <c r="P42" i="29"/>
  <c r="P82" i="30" s="1"/>
  <c r="O42" i="29"/>
  <c r="O82" i="30" s="1"/>
  <c r="N42" i="29"/>
  <c r="N82" i="30" s="1"/>
  <c r="M42" i="29"/>
  <c r="M82" i="30" s="1"/>
  <c r="R40" i="29"/>
  <c r="R80" i="30" s="1"/>
  <c r="Q40" i="29"/>
  <c r="Q80" i="30" s="1"/>
  <c r="P40" i="29"/>
  <c r="P80" i="30" s="1"/>
  <c r="O40" i="29"/>
  <c r="O80" i="30" s="1"/>
  <c r="N40" i="29"/>
  <c r="N80" i="30" s="1"/>
  <c r="M40" i="29"/>
  <c r="M80" i="30" s="1"/>
  <c r="R38" i="29"/>
  <c r="R78" i="30" s="1"/>
  <c r="Q38" i="29"/>
  <c r="Q78" i="30" s="1"/>
  <c r="P38" i="29"/>
  <c r="P78" i="30" s="1"/>
  <c r="O38" i="29"/>
  <c r="O78" i="30" s="1"/>
  <c r="N38" i="29"/>
  <c r="N78" i="30" s="1"/>
  <c r="M38" i="29"/>
  <c r="M78" i="30" s="1"/>
  <c r="R36" i="29"/>
  <c r="R76" i="30" s="1"/>
  <c r="Q36" i="29"/>
  <c r="Q76" i="30" s="1"/>
  <c r="P36" i="29"/>
  <c r="P76" i="30" s="1"/>
  <c r="O36" i="29"/>
  <c r="O76" i="30" s="1"/>
  <c r="N36" i="29"/>
  <c r="N76" i="30" s="1"/>
  <c r="M36" i="29"/>
  <c r="M76" i="30" s="1"/>
  <c r="R30" i="29"/>
  <c r="Q30" i="29"/>
  <c r="P30" i="29"/>
  <c r="O30" i="29"/>
  <c r="N30" i="29"/>
  <c r="M30" i="29"/>
  <c r="R28" i="29"/>
  <c r="Q28" i="29"/>
  <c r="P28" i="29"/>
  <c r="O28" i="29"/>
  <c r="N28" i="29"/>
  <c r="M28" i="29"/>
  <c r="R26" i="29"/>
  <c r="R34" i="29" s="1"/>
  <c r="Q26" i="29"/>
  <c r="Q34" i="29" s="1"/>
  <c r="P26" i="29"/>
  <c r="P34" i="29" s="1"/>
  <c r="O26" i="29"/>
  <c r="N26" i="29"/>
  <c r="M26" i="29"/>
  <c r="R24" i="29"/>
  <c r="Q24" i="29"/>
  <c r="Q32" i="29" s="1"/>
  <c r="P24" i="29"/>
  <c r="P32" i="29" s="1"/>
  <c r="O24" i="29"/>
  <c r="N24" i="29"/>
  <c r="N32" i="29" s="1"/>
  <c r="M24" i="29"/>
  <c r="M32" i="29" s="1"/>
  <c r="B11" i="29"/>
  <c r="B9" i="29"/>
  <c r="G3" i="29"/>
  <c r="M2" i="29"/>
  <c r="J2" i="29"/>
  <c r="R42" i="28"/>
  <c r="Q42" i="28"/>
  <c r="P42" i="28"/>
  <c r="O42" i="28"/>
  <c r="N42" i="28"/>
  <c r="M42" i="28"/>
  <c r="R40" i="28"/>
  <c r="Q40" i="28"/>
  <c r="P40" i="28"/>
  <c r="O40" i="28"/>
  <c r="N40" i="28"/>
  <c r="M40" i="28"/>
  <c r="R38" i="28"/>
  <c r="Q38" i="28"/>
  <c r="P38" i="28"/>
  <c r="P46" i="28" s="1"/>
  <c r="O38" i="28"/>
  <c r="N38" i="28"/>
  <c r="M38" i="28"/>
  <c r="R36" i="28"/>
  <c r="Q36" i="28"/>
  <c r="P36" i="28"/>
  <c r="O36" i="28"/>
  <c r="O44" i="28" s="1"/>
  <c r="N36" i="28"/>
  <c r="M36" i="28"/>
  <c r="G3" i="28"/>
  <c r="B11" i="28"/>
  <c r="B9" i="28"/>
  <c r="M2" i="28"/>
  <c r="J2" i="28"/>
  <c r="R54" i="27"/>
  <c r="Q54" i="27"/>
  <c r="P54" i="27"/>
  <c r="O54" i="27"/>
  <c r="N54" i="27"/>
  <c r="M54" i="27"/>
  <c r="R52" i="27"/>
  <c r="Q52" i="27"/>
  <c r="P52" i="27"/>
  <c r="O52" i="27"/>
  <c r="N52" i="27"/>
  <c r="M52" i="27"/>
  <c r="R50" i="27"/>
  <c r="Q50" i="27"/>
  <c r="P50" i="27"/>
  <c r="O50" i="27"/>
  <c r="O58" i="27" s="1"/>
  <c r="N50" i="27"/>
  <c r="M50" i="27"/>
  <c r="R48" i="27"/>
  <c r="Q48" i="27"/>
  <c r="P48" i="27"/>
  <c r="O48" i="27"/>
  <c r="O56" i="27" s="1"/>
  <c r="N48" i="27"/>
  <c r="M48" i="27"/>
  <c r="R26" i="27"/>
  <c r="Q26" i="27"/>
  <c r="P26" i="27"/>
  <c r="O26" i="27"/>
  <c r="N26" i="27"/>
  <c r="M26" i="27"/>
  <c r="R24" i="27"/>
  <c r="Q24" i="27"/>
  <c r="P24" i="27"/>
  <c r="O24" i="27"/>
  <c r="N24" i="27"/>
  <c r="M24" i="27"/>
  <c r="B11" i="27"/>
  <c r="B9" i="27"/>
  <c r="M2" i="27"/>
  <c r="J2" i="27"/>
  <c r="P58" i="27"/>
  <c r="P46" i="26"/>
  <c r="S42" i="26"/>
  <c r="S40" i="26"/>
  <c r="S38" i="26"/>
  <c r="S36" i="26"/>
  <c r="R34" i="26"/>
  <c r="R46" i="26" s="1"/>
  <c r="Q34" i="26"/>
  <c r="Q46" i="26" s="1"/>
  <c r="P34" i="26"/>
  <c r="O34" i="26"/>
  <c r="O46" i="26" s="1"/>
  <c r="N34" i="26"/>
  <c r="N46" i="26" s="1"/>
  <c r="M34" i="26"/>
  <c r="M46" i="26" s="1"/>
  <c r="R32" i="26"/>
  <c r="R44" i="26" s="1"/>
  <c r="Q32" i="26"/>
  <c r="Q44" i="26" s="1"/>
  <c r="P32" i="26"/>
  <c r="P44" i="26" s="1"/>
  <c r="O32" i="26"/>
  <c r="O44" i="26" s="1"/>
  <c r="N32" i="26"/>
  <c r="N44" i="26" s="1"/>
  <c r="M32" i="26"/>
  <c r="M44" i="26" s="1"/>
  <c r="S30" i="26"/>
  <c r="S28" i="26"/>
  <c r="T30" i="26" s="1"/>
  <c r="S26" i="26"/>
  <c r="S24" i="26"/>
  <c r="B11" i="26"/>
  <c r="B9" i="26"/>
  <c r="M2" i="26"/>
  <c r="J2" i="26"/>
  <c r="Q66" i="30" l="1"/>
  <c r="N56" i="27"/>
  <c r="M64" i="30"/>
  <c r="S26" i="27"/>
  <c r="N64" i="30"/>
  <c r="S26" i="30"/>
  <c r="R32" i="29"/>
  <c r="R44" i="29" s="1"/>
  <c r="N44" i="29"/>
  <c r="P46" i="29"/>
  <c r="M58" i="27"/>
  <c r="M34" i="29"/>
  <c r="P56" i="27"/>
  <c r="N58" i="27"/>
  <c r="N34" i="29"/>
  <c r="O34" i="29"/>
  <c r="O46" i="29" s="1"/>
  <c r="N66" i="30"/>
  <c r="O32" i="29"/>
  <c r="O44" i="29" s="1"/>
  <c r="M46" i="29"/>
  <c r="S54" i="27"/>
  <c r="S78" i="30"/>
  <c r="S76" i="30"/>
  <c r="S82" i="30"/>
  <c r="S80" i="30"/>
  <c r="T82" i="30" s="1"/>
  <c r="M66" i="30"/>
  <c r="R64" i="30"/>
  <c r="S42" i="29"/>
  <c r="N46" i="29"/>
  <c r="M44" i="29"/>
  <c r="S40" i="29"/>
  <c r="S32" i="26"/>
  <c r="S34" i="26"/>
  <c r="T26" i="26"/>
  <c r="P64" i="30"/>
  <c r="R66" i="30"/>
  <c r="S66" i="30" s="1"/>
  <c r="Q64" i="30"/>
  <c r="S62" i="30"/>
  <c r="S60" i="30"/>
  <c r="T62" i="30" s="1"/>
  <c r="S24" i="30"/>
  <c r="T26" i="30" s="1"/>
  <c r="S58" i="30"/>
  <c r="S56" i="30"/>
  <c r="S30" i="29"/>
  <c r="R46" i="29"/>
  <c r="Q46" i="29"/>
  <c r="Q44" i="29"/>
  <c r="S28" i="29"/>
  <c r="S24" i="29"/>
  <c r="S26" i="29"/>
  <c r="P44" i="29"/>
  <c r="S38" i="29"/>
  <c r="S36" i="29"/>
  <c r="R46" i="28"/>
  <c r="M46" i="28"/>
  <c r="N46" i="28"/>
  <c r="P44" i="28"/>
  <c r="R44" i="28"/>
  <c r="S40" i="28"/>
  <c r="Q44" i="28"/>
  <c r="Q46" i="28"/>
  <c r="M44" i="28"/>
  <c r="O46" i="28"/>
  <c r="S42" i="28"/>
  <c r="N44" i="28"/>
  <c r="S38" i="28"/>
  <c r="S36" i="28"/>
  <c r="Q58" i="27"/>
  <c r="R58" i="27"/>
  <c r="S52" i="27"/>
  <c r="Q56" i="27"/>
  <c r="R56" i="27"/>
  <c r="M56" i="27"/>
  <c r="S50" i="27"/>
  <c r="S48" i="27"/>
  <c r="S24" i="27"/>
  <c r="T26" i="27" s="1"/>
  <c r="T42" i="26"/>
  <c r="T38" i="26"/>
  <c r="R58" i="25"/>
  <c r="Q58" i="25"/>
  <c r="P58" i="25"/>
  <c r="O58" i="25"/>
  <c r="N58" i="25"/>
  <c r="M58" i="25"/>
  <c r="R56" i="25"/>
  <c r="Q56" i="25"/>
  <c r="P56" i="25"/>
  <c r="O56" i="25"/>
  <c r="N56" i="25"/>
  <c r="M56" i="25"/>
  <c r="T34" i="25"/>
  <c r="S32" i="25"/>
  <c r="S38" i="25"/>
  <c r="S36" i="25"/>
  <c r="R30" i="25"/>
  <c r="R42" i="25" s="1"/>
  <c r="Q30" i="25"/>
  <c r="Q42" i="25" s="1"/>
  <c r="P30" i="25"/>
  <c r="P42" i="25" s="1"/>
  <c r="O30" i="25"/>
  <c r="O42" i="25" s="1"/>
  <c r="N30" i="25"/>
  <c r="N42" i="25" s="1"/>
  <c r="M30" i="25"/>
  <c r="R28" i="25"/>
  <c r="R40" i="25" s="1"/>
  <c r="Q28" i="25"/>
  <c r="Q40" i="25" s="1"/>
  <c r="P28" i="25"/>
  <c r="P40" i="25" s="1"/>
  <c r="O28" i="25"/>
  <c r="O40" i="25" s="1"/>
  <c r="N28" i="25"/>
  <c r="N40" i="25" s="1"/>
  <c r="M28" i="25"/>
  <c r="M40" i="25" s="1"/>
  <c r="B9" i="25"/>
  <c r="B11" i="25"/>
  <c r="R82" i="25"/>
  <c r="Q82" i="25"/>
  <c r="P82" i="25"/>
  <c r="O82" i="25"/>
  <c r="N82" i="25"/>
  <c r="M82" i="25"/>
  <c r="R80" i="25"/>
  <c r="Q80" i="25"/>
  <c r="P80" i="25"/>
  <c r="O80" i="25"/>
  <c r="N80" i="25"/>
  <c r="M80" i="25"/>
  <c r="S78" i="25"/>
  <c r="S76" i="25"/>
  <c r="S74" i="25"/>
  <c r="T74" i="25" s="1"/>
  <c r="S72" i="25"/>
  <c r="M40" i="6"/>
  <c r="R74" i="6"/>
  <c r="Q74" i="6"/>
  <c r="P74" i="6"/>
  <c r="O74" i="6"/>
  <c r="N74" i="6"/>
  <c r="M74" i="6"/>
  <c r="R72" i="6"/>
  <c r="Q72" i="6"/>
  <c r="P72" i="6"/>
  <c r="O72" i="6"/>
  <c r="N72" i="6"/>
  <c r="M72" i="6"/>
  <c r="S70" i="6"/>
  <c r="S68" i="6"/>
  <c r="S66" i="6"/>
  <c r="S64" i="6"/>
  <c r="R50" i="6"/>
  <c r="Q50" i="6"/>
  <c r="P50" i="6"/>
  <c r="O50" i="6"/>
  <c r="N50" i="6"/>
  <c r="M50" i="6"/>
  <c r="R48" i="6"/>
  <c r="Q48" i="6"/>
  <c r="P48" i="6"/>
  <c r="O48" i="6"/>
  <c r="N48" i="6"/>
  <c r="M48" i="6"/>
  <c r="R42" i="6"/>
  <c r="Q42" i="6"/>
  <c r="P42" i="6"/>
  <c r="O42" i="6"/>
  <c r="N42" i="6"/>
  <c r="N26" i="25" s="1"/>
  <c r="M42" i="6"/>
  <c r="R40" i="6"/>
  <c r="Q40" i="6"/>
  <c r="P40" i="6"/>
  <c r="O40" i="6"/>
  <c r="N40" i="6"/>
  <c r="S58" i="27" l="1"/>
  <c r="P32" i="27"/>
  <c r="P40" i="30"/>
  <c r="R34" i="27"/>
  <c r="R42" i="30"/>
  <c r="Q28" i="30"/>
  <c r="Q24" i="28"/>
  <c r="T34" i="26"/>
  <c r="Q34" i="27"/>
  <c r="Q42" i="30"/>
  <c r="O54" i="6"/>
  <c r="O58" i="6" s="1"/>
  <c r="O30" i="27"/>
  <c r="Q40" i="30"/>
  <c r="Q32" i="27"/>
  <c r="R28" i="30"/>
  <c r="R24" i="28"/>
  <c r="P28" i="30"/>
  <c r="P24" i="28"/>
  <c r="P26" i="25"/>
  <c r="P30" i="27"/>
  <c r="R40" i="30"/>
  <c r="R32" i="27"/>
  <c r="M30" i="30"/>
  <c r="M26" i="28"/>
  <c r="M26" i="25"/>
  <c r="M30" i="27"/>
  <c r="N24" i="25"/>
  <c r="N28" i="27"/>
  <c r="O24" i="25"/>
  <c r="O28" i="27"/>
  <c r="Q26" i="25"/>
  <c r="Q30" i="27"/>
  <c r="M42" i="30"/>
  <c r="M34" i="27"/>
  <c r="O52" i="6"/>
  <c r="O56" i="6" s="1"/>
  <c r="O26" i="25"/>
  <c r="N26" i="28"/>
  <c r="N30" i="30"/>
  <c r="T30" i="29"/>
  <c r="R30" i="30"/>
  <c r="R26" i="28"/>
  <c r="N54" i="6"/>
  <c r="N58" i="6" s="1"/>
  <c r="N30" i="27"/>
  <c r="P24" i="25"/>
  <c r="P28" i="27"/>
  <c r="P36" i="27" s="1"/>
  <c r="P40" i="27" s="1"/>
  <c r="P60" i="27" s="1"/>
  <c r="P64" i="27" s="1"/>
  <c r="R26" i="25"/>
  <c r="R30" i="27"/>
  <c r="R38" i="27" s="1"/>
  <c r="R42" i="27" s="1"/>
  <c r="R46" i="27" s="1"/>
  <c r="N42" i="30"/>
  <c r="N34" i="27"/>
  <c r="P52" i="6"/>
  <c r="P56" i="6" s="1"/>
  <c r="M24" i="28"/>
  <c r="M28" i="30"/>
  <c r="O26" i="28"/>
  <c r="O30" i="30"/>
  <c r="Q24" i="25"/>
  <c r="Q28" i="27"/>
  <c r="Q36" i="27" s="1"/>
  <c r="Q40" i="27" s="1"/>
  <c r="Q44" i="27" s="1"/>
  <c r="M40" i="30"/>
  <c r="M32" i="27"/>
  <c r="O42" i="30"/>
  <c r="O34" i="27"/>
  <c r="Q54" i="6"/>
  <c r="Q58" i="6" s="1"/>
  <c r="Q78" i="6" s="1"/>
  <c r="Q82" i="6" s="1"/>
  <c r="M52" i="6"/>
  <c r="M56" i="6" s="1"/>
  <c r="M28" i="27"/>
  <c r="N28" i="30"/>
  <c r="N24" i="28"/>
  <c r="P30" i="30"/>
  <c r="P26" i="28"/>
  <c r="O32" i="27"/>
  <c r="O40" i="30"/>
  <c r="R24" i="25"/>
  <c r="R28" i="27"/>
  <c r="N52" i="6"/>
  <c r="N56" i="6" s="1"/>
  <c r="N60" i="6" s="1"/>
  <c r="N32" i="27"/>
  <c r="N40" i="30"/>
  <c r="P54" i="6"/>
  <c r="P58" i="6" s="1"/>
  <c r="P34" i="27"/>
  <c r="P42" i="30"/>
  <c r="R54" i="6"/>
  <c r="R58" i="6" s="1"/>
  <c r="O28" i="30"/>
  <c r="O24" i="28"/>
  <c r="Q30" i="30"/>
  <c r="Q26" i="28"/>
  <c r="T78" i="30"/>
  <c r="S46" i="29"/>
  <c r="T54" i="27"/>
  <c r="S56" i="27"/>
  <c r="T42" i="29"/>
  <c r="S64" i="30"/>
  <c r="T66" i="30" s="1"/>
  <c r="T58" i="30"/>
  <c r="S44" i="29"/>
  <c r="T26" i="29"/>
  <c r="S34" i="29"/>
  <c r="S32" i="29"/>
  <c r="T38" i="29"/>
  <c r="S46" i="28"/>
  <c r="S44" i="28"/>
  <c r="T42" i="28"/>
  <c r="T38" i="28"/>
  <c r="T50" i="27"/>
  <c r="R62" i="27"/>
  <c r="R66" i="27" s="1"/>
  <c r="S80" i="25"/>
  <c r="S82" i="25"/>
  <c r="R78" i="6"/>
  <c r="R82" i="6" s="1"/>
  <c r="R62" i="6"/>
  <c r="P76" i="6"/>
  <c r="P80" i="6" s="1"/>
  <c r="P60" i="6"/>
  <c r="M76" i="6"/>
  <c r="M80" i="6" s="1"/>
  <c r="M60" i="6"/>
  <c r="P78" i="6"/>
  <c r="P82" i="6" s="1"/>
  <c r="P62" i="6"/>
  <c r="N62" i="6"/>
  <c r="N78" i="6"/>
  <c r="N82" i="6" s="1"/>
  <c r="O62" i="6"/>
  <c r="O78" i="6"/>
  <c r="O82" i="6" s="1"/>
  <c r="O76" i="6"/>
  <c r="O80" i="6" s="1"/>
  <c r="O60" i="6"/>
  <c r="R52" i="6"/>
  <c r="R56" i="6" s="1"/>
  <c r="M54" i="6"/>
  <c r="Q52" i="6"/>
  <c r="Q56" i="6" s="1"/>
  <c r="M24" i="25"/>
  <c r="S24" i="25" s="1"/>
  <c r="S74" i="6"/>
  <c r="T78" i="25"/>
  <c r="S40" i="25"/>
  <c r="M44" i="25"/>
  <c r="S30" i="25"/>
  <c r="M42" i="25"/>
  <c r="S42" i="25" s="1"/>
  <c r="T38" i="25"/>
  <c r="S28" i="25"/>
  <c r="S72" i="6"/>
  <c r="T74" i="6" s="1"/>
  <c r="T70" i="6"/>
  <c r="T66" i="6"/>
  <c r="S52" i="6"/>
  <c r="S50" i="6"/>
  <c r="S42" i="6"/>
  <c r="S48" i="6"/>
  <c r="S40" i="6"/>
  <c r="P44" i="27" l="1"/>
  <c r="T58" i="27"/>
  <c r="Q60" i="27"/>
  <c r="Q64" i="27" s="1"/>
  <c r="S26" i="25"/>
  <c r="N36" i="27"/>
  <c r="N40" i="27" s="1"/>
  <c r="N60" i="27" s="1"/>
  <c r="N64" i="27" s="1"/>
  <c r="Q62" i="6"/>
  <c r="N38" i="27"/>
  <c r="N42" i="27" s="1"/>
  <c r="N62" i="27" s="1"/>
  <c r="N66" i="27" s="1"/>
  <c r="S32" i="27"/>
  <c r="N76" i="6"/>
  <c r="N80" i="6" s="1"/>
  <c r="O36" i="27"/>
  <c r="O40" i="27" s="1"/>
  <c r="S26" i="28"/>
  <c r="S28" i="30"/>
  <c r="T30" i="30" s="1"/>
  <c r="S30" i="30"/>
  <c r="S24" i="28"/>
  <c r="T26" i="28" s="1"/>
  <c r="T82" i="25"/>
  <c r="R36" i="27"/>
  <c r="R40" i="27" s="1"/>
  <c r="S40" i="30"/>
  <c r="M36" i="27"/>
  <c r="S34" i="27"/>
  <c r="P38" i="27"/>
  <c r="P42" i="27" s="1"/>
  <c r="S28" i="27"/>
  <c r="T30" i="27" s="1"/>
  <c r="S42" i="30"/>
  <c r="M38" i="27"/>
  <c r="S30" i="27"/>
  <c r="O38" i="27"/>
  <c r="O42" i="27" s="1"/>
  <c r="N44" i="27"/>
  <c r="Q38" i="27"/>
  <c r="Q42" i="27" s="1"/>
  <c r="T46" i="29"/>
  <c r="T34" i="29"/>
  <c r="T46" i="28"/>
  <c r="M40" i="27"/>
  <c r="M60" i="27" s="1"/>
  <c r="T42" i="25"/>
  <c r="S56" i="6"/>
  <c r="Q76" i="6"/>
  <c r="Q60" i="6"/>
  <c r="S54" i="6"/>
  <c r="T54" i="6" s="1"/>
  <c r="M58" i="6"/>
  <c r="R60" i="6"/>
  <c r="R76" i="6"/>
  <c r="R80" i="6" s="1"/>
  <c r="T26" i="25"/>
  <c r="M48" i="25"/>
  <c r="N32" i="25"/>
  <c r="T30" i="25"/>
  <c r="T42" i="6"/>
  <c r="T50" i="6"/>
  <c r="N46" i="27" l="1"/>
  <c r="T34" i="27"/>
  <c r="S36" i="27"/>
  <c r="S38" i="27"/>
  <c r="M42" i="27"/>
  <c r="O60" i="27"/>
  <c r="O64" i="27" s="1"/>
  <c r="O44" i="27"/>
  <c r="T38" i="27"/>
  <c r="Q46" i="27"/>
  <c r="Q62" i="27"/>
  <c r="Q66" i="27" s="1"/>
  <c r="T42" i="30"/>
  <c r="O62" i="27"/>
  <c r="O66" i="27" s="1"/>
  <c r="O46" i="27"/>
  <c r="P62" i="27"/>
  <c r="P66" i="27" s="1"/>
  <c r="P46" i="27"/>
  <c r="R44" i="27"/>
  <c r="R60" i="27"/>
  <c r="R64" i="27" s="1"/>
  <c r="M64" i="27"/>
  <c r="S40" i="27"/>
  <c r="M44" i="27"/>
  <c r="Q80" i="6"/>
  <c r="S76" i="6"/>
  <c r="S58" i="6"/>
  <c r="T58" i="6" s="1"/>
  <c r="M62" i="6"/>
  <c r="M78" i="6"/>
  <c r="N44" i="25"/>
  <c r="M60" i="25"/>
  <c r="S56" i="25"/>
  <c r="S60" i="27" l="1"/>
  <c r="S64" i="27" s="1"/>
  <c r="M64" i="25"/>
  <c r="M84" i="25" s="1"/>
  <c r="M28" i="28"/>
  <c r="M32" i="30"/>
  <c r="S42" i="27"/>
  <c r="S46" i="27" s="1"/>
  <c r="M46" i="27"/>
  <c r="M62" i="27"/>
  <c r="S44" i="27"/>
  <c r="S78" i="6"/>
  <c r="T78" i="6" s="1"/>
  <c r="M82" i="6"/>
  <c r="O32" i="25"/>
  <c r="N48" i="25"/>
  <c r="M68" i="25" l="1"/>
  <c r="T42" i="27"/>
  <c r="T46" i="27" s="1"/>
  <c r="M36" i="30"/>
  <c r="M32" i="28"/>
  <c r="S62" i="27"/>
  <c r="M66" i="27"/>
  <c r="N60" i="25"/>
  <c r="O44" i="25"/>
  <c r="S58" i="25"/>
  <c r="N64" i="25" l="1"/>
  <c r="N84" i="25" s="1"/>
  <c r="N32" i="30"/>
  <c r="N28" i="28"/>
  <c r="S66" i="27"/>
  <c r="T62" i="27"/>
  <c r="T66" i="27" s="1"/>
  <c r="M44" i="30"/>
  <c r="M48" i="28"/>
  <c r="O48" i="25"/>
  <c r="P32" i="25"/>
  <c r="T58" i="25"/>
  <c r="N68" i="25" l="1"/>
  <c r="N32" i="28"/>
  <c r="M48" i="30"/>
  <c r="N36" i="30"/>
  <c r="O60" i="25"/>
  <c r="P44" i="25"/>
  <c r="N44" i="30" l="1"/>
  <c r="M52" i="30"/>
  <c r="M68" i="30"/>
  <c r="O64" i="25"/>
  <c r="O84" i="25" s="1"/>
  <c r="O32" i="30"/>
  <c r="O28" i="28"/>
  <c r="N48" i="28"/>
  <c r="S44" i="26"/>
  <c r="Q32" i="25"/>
  <c r="P48" i="25"/>
  <c r="O36" i="30" l="1"/>
  <c r="M84" i="30"/>
  <c r="M72" i="30"/>
  <c r="O32" i="28"/>
  <c r="O68" i="25"/>
  <c r="N48" i="30"/>
  <c r="P60" i="25"/>
  <c r="Q44" i="25"/>
  <c r="M88" i="30" l="1"/>
  <c r="M96" i="30"/>
  <c r="P64" i="25"/>
  <c r="P84" i="25" s="1"/>
  <c r="P28" i="28"/>
  <c r="P32" i="30"/>
  <c r="N52" i="30"/>
  <c r="N68" i="30"/>
  <c r="O48" i="28"/>
  <c r="O44" i="30"/>
  <c r="P68" i="25"/>
  <c r="R32" i="25"/>
  <c r="Q48" i="25"/>
  <c r="N84" i="30" l="1"/>
  <c r="N72" i="30"/>
  <c r="P32" i="28"/>
  <c r="O48" i="30"/>
  <c r="M100" i="30"/>
  <c r="P36" i="30"/>
  <c r="R44" i="25"/>
  <c r="Q60" i="25"/>
  <c r="O68" i="30" l="1"/>
  <c r="O52" i="30"/>
  <c r="P48" i="28"/>
  <c r="Q64" i="25"/>
  <c r="Q84" i="25" s="1"/>
  <c r="Q28" i="28"/>
  <c r="Q32" i="30"/>
  <c r="P44" i="30"/>
  <c r="M104" i="30"/>
  <c r="N96" i="30"/>
  <c r="N88" i="30"/>
  <c r="M34" i="25"/>
  <c r="R48" i="25"/>
  <c r="S44" i="25"/>
  <c r="Q32" i="28" l="1"/>
  <c r="N100" i="30"/>
  <c r="Q36" i="30"/>
  <c r="Q68" i="25"/>
  <c r="P48" i="30"/>
  <c r="O84" i="30"/>
  <c r="O72" i="30"/>
  <c r="R60" i="25"/>
  <c r="S48" i="25"/>
  <c r="M46" i="25"/>
  <c r="S34" i="25"/>
  <c r="Q44" i="30" l="1"/>
  <c r="R28" i="28"/>
  <c r="R32" i="30"/>
  <c r="N104" i="30"/>
  <c r="P52" i="30"/>
  <c r="P68" i="30"/>
  <c r="O96" i="30"/>
  <c r="O88" i="30"/>
  <c r="Q48" i="28"/>
  <c r="S46" i="26"/>
  <c r="T46" i="26" s="1"/>
  <c r="S60" i="25"/>
  <c r="R64" i="25"/>
  <c r="R84" i="25" s="1"/>
  <c r="S84" i="25" s="1"/>
  <c r="M50" i="25"/>
  <c r="N34" i="25"/>
  <c r="R36" i="30" l="1"/>
  <c r="S32" i="30"/>
  <c r="P84" i="30"/>
  <c r="P72" i="30"/>
  <c r="R32" i="28"/>
  <c r="S28" i="28"/>
  <c r="O100" i="30"/>
  <c r="Q48" i="30"/>
  <c r="R68" i="25"/>
  <c r="S68" i="25" s="1"/>
  <c r="S64" i="25"/>
  <c r="N46" i="25"/>
  <c r="M62" i="25"/>
  <c r="R48" i="28" l="1"/>
  <c r="S48" i="28" s="1"/>
  <c r="S32" i="28"/>
  <c r="M66" i="25"/>
  <c r="M86" i="25" s="1"/>
  <c r="M34" i="30"/>
  <c r="M38" i="30" s="1"/>
  <c r="M30" i="28"/>
  <c r="O104" i="30"/>
  <c r="P88" i="30"/>
  <c r="P96" i="30"/>
  <c r="Q52" i="30"/>
  <c r="Q68" i="30"/>
  <c r="R44" i="30"/>
  <c r="S36" i="30"/>
  <c r="M70" i="25"/>
  <c r="O34" i="25"/>
  <c r="N50" i="25"/>
  <c r="Q84" i="30" l="1"/>
  <c r="Q72" i="30"/>
  <c r="M34" i="28"/>
  <c r="M46" i="30"/>
  <c r="M50" i="30" s="1"/>
  <c r="R48" i="30"/>
  <c r="S44" i="30"/>
  <c r="P100" i="30"/>
  <c r="N62" i="25"/>
  <c r="O46" i="25"/>
  <c r="R52" i="30" l="1"/>
  <c r="R68" i="30"/>
  <c r="S48" i="30"/>
  <c r="M70" i="30"/>
  <c r="M54" i="30"/>
  <c r="M50" i="28"/>
  <c r="N66" i="25"/>
  <c r="N86" i="25" s="1"/>
  <c r="N34" i="30"/>
  <c r="N38" i="30" s="1"/>
  <c r="N30" i="28"/>
  <c r="P104" i="30"/>
  <c r="Q96" i="30"/>
  <c r="Q100" i="30" s="1"/>
  <c r="Q104" i="30" s="1"/>
  <c r="Q88" i="30"/>
  <c r="N70" i="25"/>
  <c r="P34" i="25"/>
  <c r="O50" i="25"/>
  <c r="M86" i="30" l="1"/>
  <c r="M74" i="30"/>
  <c r="N34" i="28"/>
  <c r="S52" i="30"/>
  <c r="N46" i="30"/>
  <c r="N50" i="30" s="1"/>
  <c r="R84" i="30"/>
  <c r="R72" i="30"/>
  <c r="S68" i="30"/>
  <c r="P46" i="25"/>
  <c r="O62" i="25"/>
  <c r="N50" i="28" l="1"/>
  <c r="R96" i="30"/>
  <c r="R88" i="30"/>
  <c r="S84" i="30"/>
  <c r="O66" i="25"/>
  <c r="O86" i="25" s="1"/>
  <c r="O34" i="30"/>
  <c r="O38" i="30" s="1"/>
  <c r="O30" i="28"/>
  <c r="S72" i="30"/>
  <c r="N54" i="30"/>
  <c r="N70" i="30"/>
  <c r="M90" i="30"/>
  <c r="M98" i="30"/>
  <c r="Q34" i="25"/>
  <c r="P50" i="25"/>
  <c r="O46" i="30" l="1"/>
  <c r="O50" i="30" s="1"/>
  <c r="S88" i="30"/>
  <c r="O34" i="28"/>
  <c r="N86" i="30"/>
  <c r="N74" i="30"/>
  <c r="R100" i="30"/>
  <c r="S96" i="30"/>
  <c r="O70" i="25"/>
  <c r="M102" i="30"/>
  <c r="P62" i="25"/>
  <c r="Q46" i="25"/>
  <c r="O50" i="28" l="1"/>
  <c r="P66" i="25"/>
  <c r="P86" i="25" s="1"/>
  <c r="P34" i="30"/>
  <c r="P38" i="30" s="1"/>
  <c r="P30" i="28"/>
  <c r="M106" i="30"/>
  <c r="R104" i="30"/>
  <c r="S100" i="30"/>
  <c r="N90" i="30"/>
  <c r="N98" i="30"/>
  <c r="O54" i="30"/>
  <c r="O70" i="30"/>
  <c r="P70" i="25"/>
  <c r="R34" i="25"/>
  <c r="Q50" i="25"/>
  <c r="S30" i="6"/>
  <c r="S28" i="6"/>
  <c r="P34" i="28" l="1"/>
  <c r="N102" i="30"/>
  <c r="P46" i="30"/>
  <c r="P50" i="30" s="1"/>
  <c r="O86" i="30"/>
  <c r="O74" i="30"/>
  <c r="S104" i="30"/>
  <c r="Q62" i="25"/>
  <c r="R46" i="25"/>
  <c r="T46" i="25" s="1"/>
  <c r="T30" i="6"/>
  <c r="P54" i="30" l="1"/>
  <c r="P70" i="30"/>
  <c r="O90" i="30"/>
  <c r="O98" i="30"/>
  <c r="N106" i="30"/>
  <c r="Q66" i="25"/>
  <c r="Q86" i="25" s="1"/>
  <c r="Q34" i="30"/>
  <c r="Q30" i="28"/>
  <c r="P50" i="28"/>
  <c r="S46" i="25"/>
  <c r="R50" i="25"/>
  <c r="S32" i="6"/>
  <c r="S34" i="6"/>
  <c r="Q70" i="25" l="1"/>
  <c r="O102" i="30"/>
  <c r="Q34" i="28"/>
  <c r="Q38" i="30"/>
  <c r="P86" i="30"/>
  <c r="P74" i="30"/>
  <c r="S62" i="6"/>
  <c r="S82" i="6"/>
  <c r="S60" i="6"/>
  <c r="S80" i="6"/>
  <c r="R62" i="25"/>
  <c r="S50" i="25"/>
  <c r="T50" i="25" s="1"/>
  <c r="T34" i="6"/>
  <c r="Q46" i="30" l="1"/>
  <c r="Q50" i="30" s="1"/>
  <c r="P90" i="30"/>
  <c r="P98" i="30"/>
  <c r="P102" i="30" s="1"/>
  <c r="Q50" i="28"/>
  <c r="R30" i="28"/>
  <c r="R34" i="30"/>
  <c r="O106" i="30"/>
  <c r="T62" i="6"/>
  <c r="T82" i="6"/>
  <c r="S62" i="25"/>
  <c r="T62" i="25" s="1"/>
  <c r="R66" i="25"/>
  <c r="R86" i="25" s="1"/>
  <c r="S86" i="25" s="1"/>
  <c r="T86" i="25" s="1"/>
  <c r="P106" i="30" l="1"/>
  <c r="R38" i="30"/>
  <c r="S34" i="30"/>
  <c r="T34" i="30" s="1"/>
  <c r="R34" i="28"/>
  <c r="S30" i="28"/>
  <c r="T30" i="28" s="1"/>
  <c r="Q54" i="30"/>
  <c r="Q70" i="30"/>
  <c r="R70" i="25"/>
  <c r="S70" i="25" s="1"/>
  <c r="T70" i="25" s="1"/>
  <c r="S66" i="25"/>
  <c r="T66" i="25" s="1"/>
  <c r="S100" i="39"/>
  <c r="R50" i="28" l="1"/>
  <c r="S50" i="28" s="1"/>
  <c r="T50" i="28" s="1"/>
  <c r="S34" i="28"/>
  <c r="T34" i="28" s="1"/>
  <c r="R46" i="30"/>
  <c r="S38" i="30"/>
  <c r="T38" i="30" s="1"/>
  <c r="Q86" i="30"/>
  <c r="Q74" i="30"/>
  <c r="Q98" i="30" l="1"/>
  <c r="Q102" i="30" s="1"/>
  <c r="Q90" i="30"/>
  <c r="S46" i="30"/>
  <c r="T46" i="30" s="1"/>
  <c r="R50" i="30"/>
  <c r="Q106" i="30" l="1"/>
  <c r="R54" i="30"/>
  <c r="R70" i="30"/>
  <c r="S50" i="30"/>
  <c r="S54" i="30" l="1"/>
  <c r="T50" i="30"/>
  <c r="T54" i="30" s="1"/>
  <c r="R86" i="30"/>
  <c r="R74" i="30"/>
  <c r="S70" i="30"/>
  <c r="S74" i="30" l="1"/>
  <c r="T70" i="30"/>
  <c r="T74" i="30" s="1"/>
  <c r="R90" i="30"/>
  <c r="R98" i="30"/>
  <c r="S86" i="30"/>
  <c r="S90" i="30" l="1"/>
  <c r="T86" i="30"/>
  <c r="T90" i="30" s="1"/>
  <c r="R102" i="30"/>
  <c r="S98" i="30"/>
  <c r="T98" i="30" s="1"/>
  <c r="R106" i="30" l="1"/>
  <c r="S102" i="30"/>
  <c r="S106" i="30" l="1"/>
  <c r="T102" i="30"/>
  <c r="T106" i="30" s="1"/>
</calcChain>
</file>

<file path=xl/sharedStrings.xml><?xml version="1.0" encoding="utf-8"?>
<sst xmlns="http://schemas.openxmlformats.org/spreadsheetml/2006/main" count="3296" uniqueCount="460">
  <si>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</si>
  <si>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</si>
  <si>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</si>
  <si>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</si>
  <si>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</si>
  <si>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</si>
  <si>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</si>
  <si>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</si>
  <si>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</si>
  <si>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</si>
  <si>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</si>
  <si>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</si>
  <si>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</si>
  <si>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</si>
  <si>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</si>
  <si>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</si>
  <si>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</si>
  <si>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</si>
  <si>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</si>
  <si>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</si>
  <si>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</si>
  <si>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</si>
  <si>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</si>
  <si>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</si>
  <si>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</si>
  <si>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</si>
  <si>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</si>
  <si>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</si>
  <si>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</si>
  <si>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</si>
  <si>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</si>
  <si>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</si>
  <si>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</si>
  <si>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</si>
  <si>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</si>
  <si>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</si>
  <si>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</si>
  <si>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</si>
  <si>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</si>
  <si>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</si>
  <si>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</si>
  <si>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</si>
  <si>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</si>
  <si>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</si>
  <si>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</si>
  <si>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⑤</t>
    <phoneticPr fontId="1"/>
  </si>
  <si>
    <t>⑥</t>
    <phoneticPr fontId="1"/>
  </si>
  <si>
    <t>は売掛金について、個別に計算式設定している。検証が必要。</t>
    <rPh sb="1" eb="4">
      <t>ウリカケキン</t>
    </rPh>
    <rPh sb="9" eb="11">
      <t>コベツ</t>
    </rPh>
    <rPh sb="12" eb="15">
      <t>ケイサンシキ</t>
    </rPh>
    <rPh sb="15" eb="17">
      <t>セッテイ</t>
    </rPh>
    <rPh sb="22" eb="24">
      <t>ケンショウ</t>
    </rPh>
    <rPh sb="25" eb="27">
      <t>ヒツヨウ</t>
    </rPh>
    <phoneticPr fontId="1"/>
  </si>
  <si>
    <t>⑧</t>
    <phoneticPr fontId="1"/>
  </si>
  <si>
    <t>注１：予算はシミュレーションなので、仮受消費税等と仮払消費税等を自動相殺させるために、「未払消費税等」の科目を用いる。</t>
    <rPh sb="0" eb="1">
      <t>チュウ</t>
    </rPh>
    <rPh sb="3" eb="5">
      <t>ヨサン</t>
    </rPh>
    <rPh sb="18" eb="20">
      <t>カリウケ</t>
    </rPh>
    <rPh sb="20" eb="23">
      <t>ショウヒゼイ</t>
    </rPh>
    <rPh sb="23" eb="24">
      <t>ナド</t>
    </rPh>
    <rPh sb="25" eb="27">
      <t>カリバラ</t>
    </rPh>
    <rPh sb="27" eb="30">
      <t>ショウヒゼイ</t>
    </rPh>
    <rPh sb="30" eb="31">
      <t>ナド</t>
    </rPh>
    <rPh sb="32" eb="36">
      <t>ジドウソウサイ</t>
    </rPh>
    <rPh sb="44" eb="46">
      <t>ミハラ</t>
    </rPh>
    <rPh sb="46" eb="50">
      <t>ショウヒゼイナド</t>
    </rPh>
    <rPh sb="52" eb="54">
      <t>カモク</t>
    </rPh>
    <rPh sb="55" eb="56">
      <t>モチ</t>
    </rPh>
    <phoneticPr fontId="1"/>
  </si>
  <si>
    <t>⑬</t>
    <phoneticPr fontId="1"/>
  </si>
  <si>
    <t>⑮</t>
    <phoneticPr fontId="1"/>
  </si>
  <si>
    <t>⑯</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</si>
  <si>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</si>
  <si>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</si>
  <si>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</si>
  <si>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</si>
  <si>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ブモンベツ</t>
    </rPh>
    <rPh sb="121" eb="123">
      <t>ゲツジ</t>
    </rPh>
    <rPh sb="123" eb="125">
      <t>ヨサン</t>
    </rPh>
    <rPh sb="128" eb="130">
      <t>コウサツ</t>
    </rPh>
    <phoneticPr fontId="1"/>
  </si>
  <si>
    <t>【ポイント】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t>
    <rPh sb="8" eb="11">
      <t>エイギョウブ</t>
    </rPh>
    <rPh sb="12" eb="14">
      <t>ゲツジ</t>
    </rPh>
    <rPh sb="14" eb="18">
      <t>ハンバイスウリョウ</t>
    </rPh>
    <rPh sb="19" eb="21">
      <t>ゲンソク</t>
    </rPh>
    <rPh sb="24" eb="27">
      <t>コウバイブ</t>
    </rPh>
    <rPh sb="28" eb="30">
      <t>ゲツジ</t>
    </rPh>
    <rPh sb="30" eb="32">
      <t>シイレ</t>
    </rPh>
    <rPh sb="32" eb="33">
      <t>ケン</t>
    </rPh>
    <rPh sb="33" eb="35">
      <t>ザイコ</t>
    </rPh>
    <rPh sb="35" eb="37">
      <t>ケイカク</t>
    </rPh>
    <rPh sb="38" eb="40">
      <t>ゲツジ</t>
    </rPh>
    <rPh sb="40" eb="42">
      <t>シュッカ</t>
    </rPh>
    <rPh sb="42" eb="44">
      <t>スウリョウ</t>
    </rPh>
    <rPh sb="52" eb="54">
      <t>ゲツジ</t>
    </rPh>
    <rPh sb="57" eb="58">
      <t>オロシ</t>
    </rPh>
    <rPh sb="58" eb="59">
      <t>ダカ</t>
    </rPh>
    <rPh sb="59" eb="61">
      <t>チョウセイ</t>
    </rPh>
    <rPh sb="64" eb="66">
      <t>ゲツジ</t>
    </rPh>
    <rPh sb="68" eb="69">
      <t>オロシ</t>
    </rPh>
    <rPh sb="69" eb="70">
      <t>ダカ</t>
    </rPh>
    <rPh sb="70" eb="72">
      <t>ゾウゲン</t>
    </rPh>
    <rPh sb="73" eb="75">
      <t>カモク</t>
    </rPh>
    <rPh sb="76" eb="77">
      <t>ツカ</t>
    </rPh>
    <rPh sb="79" eb="81">
      <t>リユウ</t>
    </rPh>
    <rPh sb="83" eb="85">
      <t>ゲッショ</t>
    </rPh>
    <rPh sb="87" eb="88">
      <t>オロシ</t>
    </rPh>
    <rPh sb="88" eb="89">
      <t>ダカ</t>
    </rPh>
    <rPh sb="90" eb="92">
      <t>ゲツマツ</t>
    </rPh>
    <rPh sb="94" eb="95">
      <t>オロシ</t>
    </rPh>
    <rPh sb="95" eb="96">
      <t>ダカ</t>
    </rPh>
    <rPh sb="97" eb="98">
      <t>ツカ</t>
    </rPh>
    <rPh sb="101" eb="103">
      <t>ジッセキ</t>
    </rPh>
    <rPh sb="104" eb="106">
      <t>ヨサン</t>
    </rPh>
    <rPh sb="107" eb="109">
      <t>ニンイ</t>
    </rPh>
    <rPh sb="110" eb="114">
      <t>ルイケイキカン</t>
    </rPh>
    <rPh sb="115" eb="116">
      <t>タダ</t>
    </rPh>
    <rPh sb="118" eb="120">
      <t>ウリアゲ</t>
    </rPh>
    <rPh sb="120" eb="122">
      <t>ゲンカ</t>
    </rPh>
    <rPh sb="123" eb="125">
      <t>サンテイ</t>
    </rPh>
    <rPh sb="129" eb="130">
      <t>タメ</t>
    </rPh>
    <phoneticPr fontId="1"/>
  </si>
  <si>
    <t>全社</t>
    <rPh sb="0" eb="2">
      <t>ゼンシャ</t>
    </rPh>
    <phoneticPr fontId="1"/>
  </si>
  <si>
    <t>営業部</t>
    <rPh sb="0" eb="3">
      <t>エイギョウブ</t>
    </rPh>
    <phoneticPr fontId="1"/>
  </si>
  <si>
    <t>【組織図】⇒会計システムの部門マスタも同様になる。</t>
    <rPh sb="1" eb="4">
      <t>ソシキズ</t>
    </rPh>
    <rPh sb="6" eb="8">
      <t>カイケイ</t>
    </rPh>
    <rPh sb="13" eb="15">
      <t>ブモン</t>
    </rPh>
    <rPh sb="19" eb="21">
      <t>ドウヨウ</t>
    </rPh>
    <phoneticPr fontId="1"/>
  </si>
  <si>
    <t>購買部</t>
    <rPh sb="0" eb="3">
      <t>コウバイブ</t>
    </rPh>
    <phoneticPr fontId="1"/>
  </si>
  <si>
    <t>管理部</t>
    <rPh sb="0" eb="3">
      <t>カンリブ</t>
    </rPh>
    <phoneticPr fontId="1"/>
  </si>
  <si>
    <t>EXCEL</t>
    <phoneticPr fontId="1"/>
  </si>
  <si>
    <t>営業部(入力)</t>
    <rPh sb="0" eb="3">
      <t>エイギョウブ</t>
    </rPh>
    <rPh sb="4" eb="6">
      <t>ニュウリョク</t>
    </rPh>
    <phoneticPr fontId="1"/>
  </si>
  <si>
    <t>購買部（入力）</t>
    <rPh sb="0" eb="3">
      <t>コウバイブ</t>
    </rPh>
    <rPh sb="4" eb="6">
      <t>ニュウリョク</t>
    </rPh>
    <phoneticPr fontId="1"/>
  </si>
  <si>
    <t>管理部(入力)</t>
    <rPh sb="0" eb="2">
      <t>カンリ</t>
    </rPh>
    <rPh sb="2" eb="3">
      <t>ブ</t>
    </rPh>
    <rPh sb="4" eb="6">
      <t>ニュウリョク</t>
    </rPh>
    <phoneticPr fontId="1"/>
  </si>
  <si>
    <t>営業部(出力)</t>
    <rPh sb="0" eb="3">
      <t>エイギョウブ</t>
    </rPh>
    <rPh sb="4" eb="5">
      <t>デ</t>
    </rPh>
    <rPh sb="5" eb="6">
      <t>チカラ</t>
    </rPh>
    <phoneticPr fontId="1"/>
  </si>
  <si>
    <t>購買部（出力）</t>
    <rPh sb="0" eb="3">
      <t>コウバイブ</t>
    </rPh>
    <rPh sb="4" eb="6">
      <t>シュツリョク</t>
    </rPh>
    <phoneticPr fontId="1"/>
  </si>
  <si>
    <t>管理部（出力）</t>
    <rPh sb="0" eb="2">
      <t>カンリ</t>
    </rPh>
    <rPh sb="2" eb="3">
      <t>ブ</t>
    </rPh>
    <rPh sb="4" eb="6">
      <t>シュツリョク</t>
    </rPh>
    <phoneticPr fontId="1"/>
  </si>
  <si>
    <t>全社（出力）</t>
    <rPh sb="0" eb="2">
      <t>ゼンシャ</t>
    </rPh>
    <rPh sb="3" eb="5">
      <t>シュツリョク</t>
    </rPh>
    <phoneticPr fontId="1"/>
  </si>
  <si>
    <t>【入力画面】＜営業部＞月次部門別損益計画…【1】(ＫPIによる売上計画式の入力画面にした場合)</t>
    <rPh sb="1" eb="3">
      <t>ニュウリョク</t>
    </rPh>
    <rPh sb="3" eb="5">
      <t>ガメン</t>
    </rPh>
    <rPh sb="7" eb="10">
      <t>エイギョウブ</t>
    </rPh>
    <rPh sb="11" eb="13">
      <t>ゲツジ</t>
    </rPh>
    <rPh sb="13" eb="16">
      <t>ブモンベツ</t>
    </rPh>
    <rPh sb="16" eb="18">
      <t>ソンエキ</t>
    </rPh>
    <rPh sb="18" eb="20">
      <t>ケイカク</t>
    </rPh>
    <rPh sb="31" eb="36">
      <t>ウリアゲケイカクシキ</t>
    </rPh>
    <rPh sb="37" eb="39">
      <t>ニュウリョク</t>
    </rPh>
    <rPh sb="39" eb="41">
      <t>ガメン</t>
    </rPh>
    <rPh sb="44" eb="46">
      <t>バアイ</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</si>
  <si>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</si>
  <si>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人件費</t>
    <rPh sb="0" eb="3">
      <t>ジンケンヒ</t>
    </rPh>
    <phoneticPr fontId="1"/>
  </si>
  <si>
    <t>入力</t>
    <rPh sb="0" eb="2">
      <t>ニュウリョク</t>
    </rPh>
    <phoneticPr fontId="1"/>
  </si>
  <si>
    <t>％</t>
    <phoneticPr fontId="1"/>
  </si>
  <si>
    <t>予定原価率</t>
    <rPh sb="0" eb="2">
      <t>ヨテイ</t>
    </rPh>
    <rPh sb="2" eb="5">
      <t>ゲンカリツ</t>
    </rPh>
    <phoneticPr fontId="1"/>
  </si>
  <si>
    <t>予定売上原価</t>
    <rPh sb="0" eb="2">
      <t>ヨテイ</t>
    </rPh>
    <rPh sb="2" eb="4">
      <t>ウリアゲ</t>
    </rPh>
    <rPh sb="4" eb="6">
      <t>ゲンカ</t>
    </rPh>
    <phoneticPr fontId="1"/>
  </si>
  <si>
    <t>予定販促費率</t>
    <rPh sb="0" eb="2">
      <t>ヨテイ</t>
    </rPh>
    <rPh sb="2" eb="4">
      <t>ハンソク</t>
    </rPh>
    <rPh sb="4" eb="5">
      <t>ヒ</t>
    </rPh>
    <rPh sb="5" eb="6">
      <t>リツ</t>
    </rPh>
    <phoneticPr fontId="1"/>
  </si>
  <si>
    <t>販促費</t>
    <rPh sb="0" eb="3">
      <t>ハンソクヒ</t>
    </rPh>
    <phoneticPr fontId="1"/>
  </si>
  <si>
    <t>⑦</t>
    <phoneticPr fontId="1"/>
  </si>
  <si>
    <t>変動費</t>
    <rPh sb="0" eb="3">
      <t>ヘンドウヒ</t>
    </rPh>
    <phoneticPr fontId="1"/>
  </si>
  <si>
    <t>⑤＋⑦＝⑧</t>
    <phoneticPr fontId="1"/>
  </si>
  <si>
    <t>⑨</t>
    <phoneticPr fontId="1"/>
  </si>
  <si>
    <t>限界利益</t>
    <rPh sb="0" eb="4">
      <t>ゲンカイリエキ</t>
    </rPh>
    <phoneticPr fontId="1"/>
  </si>
  <si>
    <t>③－⑧＝⑨</t>
    <phoneticPr fontId="1"/>
  </si>
  <si>
    <t>限界利益率</t>
    <rPh sb="0" eb="2">
      <t>ゲンカイ</t>
    </rPh>
    <rPh sb="2" eb="4">
      <t>リエキ</t>
    </rPh>
    <rPh sb="4" eb="5">
      <t>リツ</t>
    </rPh>
    <phoneticPr fontId="1"/>
  </si>
  <si>
    <t>⑨÷③×100=⑩</t>
    <phoneticPr fontId="1"/>
  </si>
  <si>
    <t>⑩</t>
    <phoneticPr fontId="1"/>
  </si>
  <si>
    <t>⑪</t>
    <phoneticPr fontId="1"/>
  </si>
  <si>
    <t>⑫</t>
    <phoneticPr fontId="1"/>
  </si>
  <si>
    <t>固定販管費</t>
    <rPh sb="0" eb="2">
      <t>コテイ</t>
    </rPh>
    <rPh sb="2" eb="5">
      <t>ハンカンヒ</t>
    </rPh>
    <phoneticPr fontId="1"/>
  </si>
  <si>
    <t>固定費</t>
    <rPh sb="0" eb="3">
      <t>コテイヒ</t>
    </rPh>
    <phoneticPr fontId="1"/>
  </si>
  <si>
    <t>⑪＋⑫＝⑬</t>
    <phoneticPr fontId="1"/>
  </si>
  <si>
    <t>営業利益</t>
    <rPh sb="0" eb="2">
      <t>エイギョウ</t>
    </rPh>
    <rPh sb="2" eb="4">
      <t>リエキ</t>
    </rPh>
    <phoneticPr fontId="1"/>
  </si>
  <si>
    <t>営業利益率</t>
    <rPh sb="0" eb="2">
      <t>エイギョウ</t>
    </rPh>
    <rPh sb="2" eb="4">
      <t>リエキ</t>
    </rPh>
    <rPh sb="4" eb="5">
      <t>リツ</t>
    </rPh>
    <phoneticPr fontId="1"/>
  </si>
  <si>
    <t>「部門費用」で業績評価するコストセンター（ＣＣ）</t>
    <rPh sb="1" eb="3">
      <t>ブモン</t>
    </rPh>
    <rPh sb="3" eb="5">
      <t>ヒヨウ</t>
    </rPh>
    <rPh sb="7" eb="11">
      <t>ギョウセキヒョウカ</t>
    </rPh>
    <phoneticPr fontId="1"/>
  </si>
  <si>
    <t>－</t>
    <phoneticPr fontId="1"/>
  </si>
  <si>
    <t>営業部_予定売上原価</t>
    <rPh sb="0" eb="3">
      <t>エイギョウブ</t>
    </rPh>
    <rPh sb="4" eb="6">
      <t>ヨテイ</t>
    </rPh>
    <rPh sb="6" eb="8">
      <t>ウリアゲ</t>
    </rPh>
    <rPh sb="8" eb="10">
      <t>ゲンカ</t>
    </rPh>
    <phoneticPr fontId="1"/>
  </si>
  <si>
    <t>月初商品たな卸数量</t>
    <rPh sb="0" eb="1">
      <t>ツキ</t>
    </rPh>
    <rPh sb="1" eb="2">
      <t>ショ</t>
    </rPh>
    <rPh sb="2" eb="4">
      <t>ショウヒン</t>
    </rPh>
    <rPh sb="6" eb="7">
      <t>オロシ</t>
    </rPh>
    <rPh sb="7" eb="9">
      <t>スウリョウ</t>
    </rPh>
    <phoneticPr fontId="1"/>
  </si>
  <si>
    <t>月初仕入数量</t>
    <rPh sb="0" eb="1">
      <t>ツキ</t>
    </rPh>
    <rPh sb="1" eb="2">
      <t>ショ</t>
    </rPh>
    <rPh sb="2" eb="4">
      <t>シイレ</t>
    </rPh>
    <rPh sb="4" eb="6">
      <t>スウリョウ</t>
    </rPh>
    <phoneticPr fontId="1"/>
  </si>
  <si>
    <t>②＝⑤</t>
    <phoneticPr fontId="1"/>
  </si>
  <si>
    <t>月末商品たな卸数量</t>
    <rPh sb="0" eb="1">
      <t>ツキ</t>
    </rPh>
    <rPh sb="1" eb="2">
      <t>マツ</t>
    </rPh>
    <rPh sb="2" eb="4">
      <t>ショウヒン</t>
    </rPh>
    <rPh sb="6" eb="7">
      <t>オロシ</t>
    </rPh>
    <rPh sb="7" eb="9">
      <t>スウリョウ</t>
    </rPh>
    <phoneticPr fontId="1"/>
  </si>
  <si>
    <t>月次たな卸増減数量</t>
    <rPh sb="0" eb="1">
      <t>ツキ</t>
    </rPh>
    <rPh sb="1" eb="2">
      <t>ジ</t>
    </rPh>
    <rPh sb="4" eb="5">
      <t>オロシ</t>
    </rPh>
    <rPh sb="5" eb="7">
      <t>ゾウゲン</t>
    </rPh>
    <rPh sb="7" eb="9">
      <t>スウリョウ</t>
    </rPh>
    <phoneticPr fontId="1"/>
  </si>
  <si>
    <t>⑥－③＝⑦</t>
    <phoneticPr fontId="1"/>
  </si>
  <si>
    <t>商品平均仕入単価</t>
    <rPh sb="0" eb="2">
      <t>ショウヒン</t>
    </rPh>
    <rPh sb="2" eb="4">
      <t>ヘイキン</t>
    </rPh>
    <rPh sb="4" eb="6">
      <t>シイレ</t>
    </rPh>
    <rPh sb="6" eb="8">
      <t>タンカ</t>
    </rPh>
    <phoneticPr fontId="1"/>
  </si>
  <si>
    <t>④×⑧＝⑨</t>
    <phoneticPr fontId="1"/>
  </si>
  <si>
    <t>⑦×⑧＝⑩</t>
    <phoneticPr fontId="1"/>
  </si>
  <si>
    <t>⑨－⑩＝⑪</t>
    <phoneticPr fontId="1"/>
  </si>
  <si>
    <t>⑫</t>
    <phoneticPr fontId="1"/>
  </si>
  <si>
    <t>予定売上原価差異</t>
    <rPh sb="0" eb="2">
      <t>ヨテイ</t>
    </rPh>
    <rPh sb="2" eb="4">
      <t>ウリアゲ</t>
    </rPh>
    <rPh sb="4" eb="6">
      <t>ゲンカ</t>
    </rPh>
    <rPh sb="6" eb="8">
      <t>サイ</t>
    </rPh>
    <phoneticPr fontId="1"/>
  </si>
  <si>
    <t>⑬</t>
    <phoneticPr fontId="1"/>
  </si>
  <si>
    <t>⑭</t>
    <phoneticPr fontId="1"/>
  </si>
  <si>
    <t>PL_商品仕入高</t>
    <rPh sb="3" eb="5">
      <t>ショウヒン</t>
    </rPh>
    <rPh sb="5" eb="8">
      <t>シイレダカ</t>
    </rPh>
    <phoneticPr fontId="1"/>
  </si>
  <si>
    <t>PL_商品たな卸高増減</t>
    <rPh sb="3" eb="5">
      <t>ショウヒン</t>
    </rPh>
    <rPh sb="7" eb="8">
      <t>オロシ</t>
    </rPh>
    <rPh sb="8" eb="9">
      <t>ダカ</t>
    </rPh>
    <rPh sb="9" eb="11">
      <t>ゾウゲン</t>
    </rPh>
    <phoneticPr fontId="1"/>
  </si>
  <si>
    <t>PL_商品売上原価</t>
    <rPh sb="3" eb="5">
      <t>ショウヒン</t>
    </rPh>
    <rPh sb="5" eb="7">
      <t>ウリアゲ</t>
    </rPh>
    <rPh sb="7" eb="9">
      <t>ゲンカ</t>
    </rPh>
    <phoneticPr fontId="1"/>
  </si>
  <si>
    <t>PL_人件費</t>
    <rPh sb="3" eb="6">
      <t>ジンケンヒ</t>
    </rPh>
    <phoneticPr fontId="1"/>
  </si>
  <si>
    <t>PL_固定管理費</t>
    <rPh sb="3" eb="5">
      <t>コテイ</t>
    </rPh>
    <rPh sb="5" eb="7">
      <t>カンリ</t>
    </rPh>
    <rPh sb="7" eb="8">
      <t>ヒ</t>
    </rPh>
    <phoneticPr fontId="1"/>
  </si>
  <si>
    <t>PL_固定費</t>
    <rPh sb="3" eb="6">
      <t>コテイヒ</t>
    </rPh>
    <phoneticPr fontId="1"/>
  </si>
  <si>
    <t>⑬＋⑭＝⑮</t>
    <phoneticPr fontId="1"/>
  </si>
  <si>
    <t>部門費用計</t>
    <rPh sb="0" eb="2">
      <t>ブモン</t>
    </rPh>
    <rPh sb="2" eb="4">
      <t>ヒヨウ</t>
    </rPh>
    <rPh sb="4" eb="5">
      <t>ケイ</t>
    </rPh>
    <phoneticPr fontId="1"/>
  </si>
  <si>
    <t>③×⑥÷100=⑦</t>
    <phoneticPr fontId="1"/>
  </si>
  <si>
    <t>⑭</t>
    <phoneticPr fontId="1"/>
  </si>
  <si>
    <t>⑨－⑬＝⑭</t>
    <phoneticPr fontId="1"/>
  </si>
  <si>
    <t>⑭÷③×100=⑮</t>
    <phoneticPr fontId="1"/>
  </si>
  <si>
    <t>入力
購買部の出荷数量と一致
購買部の②販売数量へ転記</t>
    <rPh sb="0" eb="1">
      <t>ニュウ</t>
    </rPh>
    <rPh sb="1" eb="2">
      <t>チカラ</t>
    </rPh>
    <rPh sb="3" eb="6">
      <t>コウバイブ</t>
    </rPh>
    <rPh sb="7" eb="11">
      <t>シュッカスウリョウ</t>
    </rPh>
    <rPh sb="12" eb="14">
      <t>イッチ</t>
    </rPh>
    <rPh sb="15" eb="18">
      <t>コウバイブ</t>
    </rPh>
    <rPh sb="20" eb="24">
      <t>ハンバイスウリョウ</t>
    </rPh>
    <rPh sb="25" eb="27">
      <t>テンキ</t>
    </rPh>
    <phoneticPr fontId="1"/>
  </si>
  <si>
    <t>③×④÷100＝⑤
購買部の②予定売上原価へ
転記</t>
    <rPh sb="10" eb="13">
      <t>コウバイブ</t>
    </rPh>
    <rPh sb="15" eb="17">
      <t>ヨテイ</t>
    </rPh>
    <rPh sb="17" eb="21">
      <t>ウリアゲゲンカ</t>
    </rPh>
    <rPh sb="23" eb="25">
      <t>テンキ</t>
    </rPh>
    <phoneticPr fontId="1"/>
  </si>
  <si>
    <t>【入力画面】＜購買部＞月次部門別損益計画…【２】(営業部の月次販売数量＝購買部の月次出荷数量)</t>
    <rPh sb="1" eb="3">
      <t>ニュウリョク</t>
    </rPh>
    <rPh sb="3" eb="5">
      <t>ガメン</t>
    </rPh>
    <rPh sb="7" eb="9">
      <t>コウバイ</t>
    </rPh>
    <rPh sb="9" eb="10">
      <t>ブ</t>
    </rPh>
    <rPh sb="11" eb="13">
      <t>ゲツジ</t>
    </rPh>
    <rPh sb="13" eb="16">
      <t>ブモンベツ</t>
    </rPh>
    <rPh sb="16" eb="18">
      <t>ソンエキ</t>
    </rPh>
    <rPh sb="18" eb="20">
      <t>ケイカク</t>
    </rPh>
    <rPh sb="25" eb="28">
      <t>エイギョウブ</t>
    </rPh>
    <rPh sb="29" eb="31">
      <t>ゲツジ</t>
    </rPh>
    <rPh sb="31" eb="35">
      <t>ハンバイスウリョウ</t>
    </rPh>
    <rPh sb="36" eb="39">
      <t>コウバイブ</t>
    </rPh>
    <rPh sb="40" eb="42">
      <t>ゲツジ</t>
    </rPh>
    <rPh sb="42" eb="44">
      <t>シュッカ</t>
    </rPh>
    <rPh sb="44" eb="46">
      <t>スウリョウ</t>
    </rPh>
    <phoneticPr fontId="1"/>
  </si>
  <si>
    <t>営業部の⑤予定売上原価
を転記</t>
    <rPh sb="0" eb="3">
      <t>エイギョウブ</t>
    </rPh>
    <rPh sb="5" eb="7">
      <t>ヨテイ</t>
    </rPh>
    <rPh sb="7" eb="11">
      <t>ウリアゲゲンカ</t>
    </rPh>
    <rPh sb="13" eb="15">
      <t>テンキ</t>
    </rPh>
    <phoneticPr fontId="1"/>
  </si>
  <si>
    <t>営業部の②販売数量の転記</t>
    <rPh sb="0" eb="3">
      <t>エイギョウブ</t>
    </rPh>
    <rPh sb="5" eb="9">
      <t>ハンバイスウリョウ</t>
    </rPh>
    <rPh sb="10" eb="12">
      <t>テンキ</t>
    </rPh>
    <phoneticPr fontId="1"/>
  </si>
  <si>
    <t>月次出荷数量</t>
    <rPh sb="0" eb="1">
      <t>ツキ</t>
    </rPh>
    <rPh sb="1" eb="2">
      <t>ジ</t>
    </rPh>
    <rPh sb="2" eb="4">
      <t>シュッカ</t>
    </rPh>
    <rPh sb="4" eb="6">
      <t>スウリョウ</t>
    </rPh>
    <phoneticPr fontId="1"/>
  </si>
  <si>
    <t>③＋④－⑤＝⑥</t>
    <phoneticPr fontId="1"/>
  </si>
  <si>
    <t>期首のみ入力
前月末数量繰越⑥自動転記</t>
    <rPh sb="0" eb="2">
      <t>キシュ</t>
    </rPh>
    <rPh sb="4" eb="6">
      <t>ニュウリョク</t>
    </rPh>
    <rPh sb="7" eb="8">
      <t>マエ</t>
    </rPh>
    <rPh sb="8" eb="9">
      <t>ツキ</t>
    </rPh>
    <rPh sb="9" eb="10">
      <t>マツ</t>
    </rPh>
    <rPh sb="10" eb="12">
      <t>スウリョウ</t>
    </rPh>
    <rPh sb="12" eb="14">
      <t>クリコシ</t>
    </rPh>
    <rPh sb="15" eb="17">
      <t>ジドウ</t>
    </rPh>
    <rPh sb="17" eb="19">
      <t>テンキ</t>
    </rPh>
    <phoneticPr fontId="1"/>
  </si>
  <si>
    <t>入力画面</t>
    <rPh sb="0" eb="2">
      <t>ニュウリョク</t>
    </rPh>
    <rPh sb="2" eb="4">
      <t>ガメン</t>
    </rPh>
    <phoneticPr fontId="1"/>
  </si>
  <si>
    <t>④</t>
    <phoneticPr fontId="1"/>
  </si>
  <si>
    <t>⓵＋②＝③</t>
    <phoneticPr fontId="1"/>
  </si>
  <si>
    <t>PL_営業外収益</t>
    <rPh sb="3" eb="5">
      <t>エイギョウ</t>
    </rPh>
    <rPh sb="5" eb="8">
      <t>ガイシュウエキ</t>
    </rPh>
    <phoneticPr fontId="1"/>
  </si>
  <si>
    <t>マイナス入力</t>
    <rPh sb="4" eb="6">
      <t>ニュウリョク</t>
    </rPh>
    <phoneticPr fontId="1"/>
  </si>
  <si>
    <t>PL_営業外費用</t>
    <rPh sb="3" eb="6">
      <t>エイギョウガイ</t>
    </rPh>
    <rPh sb="6" eb="8">
      <t>ヒヨウ</t>
    </rPh>
    <phoneticPr fontId="1"/>
  </si>
  <si>
    <t>③＋④＋⑤＝⑥</t>
    <phoneticPr fontId="1"/>
  </si>
  <si>
    <t>【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t>
    <rPh sb="1" eb="3">
      <t>モンダイ</t>
    </rPh>
    <rPh sb="5" eb="6">
      <t>ツキ</t>
    </rPh>
    <rPh sb="6" eb="8">
      <t>ケッサン</t>
    </rPh>
    <rPh sb="9" eb="11">
      <t>タンイツ</t>
    </rPh>
    <rPh sb="11" eb="13">
      <t>セイヒン</t>
    </rPh>
    <rPh sb="14" eb="16">
      <t>ハンバイ</t>
    </rPh>
    <rPh sb="21" eb="24">
      <t>ソシキズ</t>
    </rPh>
    <rPh sb="25" eb="28">
      <t>エイギョウブ</t>
    </rPh>
    <rPh sb="29" eb="32">
      <t>コウバイブ</t>
    </rPh>
    <rPh sb="32" eb="33">
      <t>オヨ</t>
    </rPh>
    <rPh sb="34" eb="37">
      <t>カンリブ</t>
    </rPh>
    <rPh sb="39" eb="41">
      <t>コウセイ</t>
    </rPh>
    <rPh sb="47" eb="50">
      <t>エイギョウブ</t>
    </rPh>
    <rPh sb="51" eb="54">
      <t>ウリアゲダカ</t>
    </rPh>
    <rPh sb="55" eb="57">
      <t>ヨテイ</t>
    </rPh>
    <rPh sb="57" eb="60">
      <t>ゲンカリツ</t>
    </rPh>
    <rPh sb="61" eb="62">
      <t>ジョウ</t>
    </rPh>
    <rPh sb="64" eb="66">
      <t>ヨテイ</t>
    </rPh>
    <rPh sb="66" eb="70">
      <t>ウリアゲゲンカ</t>
    </rPh>
    <rPh sb="74" eb="77">
      <t>コウバイブ</t>
    </rPh>
    <rPh sb="79" eb="82">
      <t>エイギョウブ</t>
    </rPh>
    <rPh sb="83" eb="85">
      <t>ゲツジ</t>
    </rPh>
    <rPh sb="85" eb="87">
      <t>ハンバイ</t>
    </rPh>
    <rPh sb="87" eb="89">
      <t>スウリョウ</t>
    </rPh>
    <rPh sb="90" eb="92">
      <t>ゲツジ</t>
    </rPh>
    <rPh sb="92" eb="94">
      <t>ザイコ</t>
    </rPh>
    <rPh sb="94" eb="96">
      <t>スウリョウ</t>
    </rPh>
    <rPh sb="99" eb="101">
      <t>シイレ</t>
    </rPh>
    <rPh sb="101" eb="102">
      <t>ケン</t>
    </rPh>
    <rPh sb="102" eb="104">
      <t>ザイコ</t>
    </rPh>
    <rPh sb="104" eb="106">
      <t>ケイカク</t>
    </rPh>
    <rPh sb="107" eb="109">
      <t>ゲツジ</t>
    </rPh>
    <rPh sb="109" eb="111">
      <t>ハライダシ</t>
    </rPh>
    <rPh sb="111" eb="113">
      <t>ゲンカ</t>
    </rPh>
    <rPh sb="114" eb="117">
      <t>エイギョウブ</t>
    </rPh>
    <rPh sb="118" eb="120">
      <t>ヨテイ</t>
    </rPh>
    <rPh sb="120" eb="122">
      <t>ウリアゲ</t>
    </rPh>
    <rPh sb="122" eb="124">
      <t>ゲンカ</t>
    </rPh>
    <rPh sb="124" eb="125">
      <t>ナイ</t>
    </rPh>
    <rPh sb="126" eb="127">
      <t>オサ</t>
    </rPh>
    <rPh sb="129" eb="130">
      <t>ヨウ</t>
    </rPh>
    <rPh sb="131" eb="133">
      <t>チョウセイ</t>
    </rPh>
    <rPh sb="136" eb="138">
      <t>エイギョウ</t>
    </rPh>
    <rPh sb="138" eb="139">
      <t>ブ</t>
    </rPh>
    <rPh sb="152" eb="155">
      <t>コウバイブ</t>
    </rPh>
    <rPh sb="155" eb="156">
      <t>オヨ</t>
    </rPh>
    <rPh sb="157" eb="160">
      <t>カンリブ</t>
    </rPh>
    <rPh sb="173" eb="176">
      <t>エイギョウブ</t>
    </rPh>
    <rPh sb="177" eb="180">
      <t>カンリブ</t>
    </rPh>
    <rPh sb="181" eb="183">
      <t>ヒヨウ</t>
    </rPh>
    <rPh sb="183" eb="185">
      <t>ヨサン</t>
    </rPh>
    <rPh sb="186" eb="188">
      <t>ハイフ</t>
    </rPh>
    <rPh sb="189" eb="190">
      <t>オコナ</t>
    </rPh>
    <rPh sb="195" eb="197">
      <t>エイギョウ</t>
    </rPh>
    <rPh sb="197" eb="198">
      <t>ブ</t>
    </rPh>
    <rPh sb="199" eb="201">
      <t>ゲツジ</t>
    </rPh>
    <rPh sb="201" eb="203">
      <t>ヨサン</t>
    </rPh>
    <rPh sb="203" eb="207">
      <t>ニュウリョクガメン</t>
    </rPh>
    <rPh sb="208" eb="211">
      <t>コウバイブ</t>
    </rPh>
    <rPh sb="212" eb="215">
      <t>カンリブ</t>
    </rPh>
    <rPh sb="216" eb="218">
      <t>ゲツジ</t>
    </rPh>
    <rPh sb="218" eb="222">
      <t>ニュウリョクガメン</t>
    </rPh>
    <rPh sb="222" eb="223">
      <t>オヨ</t>
    </rPh>
    <rPh sb="224" eb="227">
      <t>カクブモン</t>
    </rPh>
    <rPh sb="228" eb="230">
      <t>ゼンシャ</t>
    </rPh>
    <rPh sb="231" eb="233">
      <t>シュツリョク</t>
    </rPh>
    <rPh sb="233" eb="235">
      <t>ガメン</t>
    </rPh>
    <rPh sb="236" eb="238">
      <t>カンセイ</t>
    </rPh>
    <phoneticPr fontId="1"/>
  </si>
  <si>
    <t>【出力画面】＜営業部＞月次部門別損益計画…【1’】(入力画面よりプログラム転記)</t>
    <rPh sb="1" eb="2">
      <t>デ</t>
    </rPh>
    <rPh sb="2" eb="3">
      <t>リョク</t>
    </rPh>
    <rPh sb="3" eb="5">
      <t>ガメン</t>
    </rPh>
    <rPh sb="7" eb="10">
      <t>エイギョウブ</t>
    </rPh>
    <rPh sb="11" eb="13">
      <t>ゲツジ</t>
    </rPh>
    <rPh sb="13" eb="16">
      <t>ブモンベツ</t>
    </rPh>
    <rPh sb="16" eb="18">
      <t>ソンエキ</t>
    </rPh>
    <rPh sb="18" eb="20">
      <t>ケイカク</t>
    </rPh>
    <rPh sb="26" eb="28">
      <t>ニュウリョク</t>
    </rPh>
    <rPh sb="28" eb="30">
      <t>ガメン</t>
    </rPh>
    <rPh sb="37" eb="39">
      <t>テンキ</t>
    </rPh>
    <phoneticPr fontId="1"/>
  </si>
  <si>
    <t>⓵</t>
    <phoneticPr fontId="1"/>
  </si>
  <si>
    <t>②</t>
    <phoneticPr fontId="1"/>
  </si>
  <si>
    <t>②＋③＝④</t>
    <phoneticPr fontId="1"/>
  </si>
  <si>
    <t>⓵－④＝⑤</t>
    <phoneticPr fontId="1"/>
  </si>
  <si>
    <t>⑤÷⓵×100=⑥</t>
    <phoneticPr fontId="1"/>
  </si>
  <si>
    <t>⑦</t>
    <phoneticPr fontId="1"/>
  </si>
  <si>
    <t>⑧</t>
    <phoneticPr fontId="1"/>
  </si>
  <si>
    <t>⑦＋⑧＝⑨</t>
    <phoneticPr fontId="1"/>
  </si>
  <si>
    <t>⑩</t>
    <phoneticPr fontId="1"/>
  </si>
  <si>
    <t>⑤－⑨＝⑩</t>
    <phoneticPr fontId="1"/>
  </si>
  <si>
    <t>⑩÷⓵×100=⑪</t>
    <phoneticPr fontId="1"/>
  </si>
  <si>
    <t>出力画面</t>
    <rPh sb="0" eb="1">
      <t>デ</t>
    </rPh>
    <rPh sb="1" eb="2">
      <t>リョク</t>
    </rPh>
    <rPh sb="2" eb="4">
      <t>ガメン</t>
    </rPh>
    <phoneticPr fontId="1"/>
  </si>
  <si>
    <t>商品仕入高</t>
    <rPh sb="0" eb="2">
      <t>ショウヒン</t>
    </rPh>
    <rPh sb="2" eb="5">
      <t>シイレダカ</t>
    </rPh>
    <phoneticPr fontId="1"/>
  </si>
  <si>
    <t>商品たな卸高の増減</t>
    <rPh sb="0" eb="2">
      <t>ショウヒン</t>
    </rPh>
    <rPh sb="4" eb="5">
      <t>オロシ</t>
    </rPh>
    <rPh sb="5" eb="6">
      <t>ダカ</t>
    </rPh>
    <rPh sb="7" eb="9">
      <t>ゾウゲン</t>
    </rPh>
    <phoneticPr fontId="1"/>
  </si>
  <si>
    <t>③</t>
    <phoneticPr fontId="1"/>
  </si>
  <si>
    <t>商品売上原価</t>
    <rPh sb="0" eb="2">
      <t>ショウヒン</t>
    </rPh>
    <rPh sb="2" eb="4">
      <t>ウリアゲ</t>
    </rPh>
    <rPh sb="4" eb="6">
      <t>ゲンカ</t>
    </rPh>
    <phoneticPr fontId="1"/>
  </si>
  <si>
    <t>【出力画面】＜購買部＞月次部門別損益計画…【2’】(入力画面よりプログラム転記)</t>
    <rPh sb="1" eb="2">
      <t>デ</t>
    </rPh>
    <rPh sb="2" eb="3">
      <t>リョク</t>
    </rPh>
    <rPh sb="3" eb="5">
      <t>ガメン</t>
    </rPh>
    <rPh sb="7" eb="9">
      <t>コウバイ</t>
    </rPh>
    <rPh sb="9" eb="10">
      <t>ブ</t>
    </rPh>
    <rPh sb="11" eb="13">
      <t>ゲツジ</t>
    </rPh>
    <rPh sb="13" eb="16">
      <t>ブモンベツ</t>
    </rPh>
    <rPh sb="16" eb="18">
      <t>ソンエキ</t>
    </rPh>
    <rPh sb="18" eb="20">
      <t>ケイカク</t>
    </rPh>
    <rPh sb="26" eb="28">
      <t>ニュウリョク</t>
    </rPh>
    <rPh sb="28" eb="30">
      <t>ガメン</t>
    </rPh>
    <rPh sb="37" eb="39">
      <t>テンキ</t>
    </rPh>
    <phoneticPr fontId="1"/>
  </si>
  <si>
    <t>④</t>
    <phoneticPr fontId="1"/>
  </si>
  <si>
    <t>A⓵営業部より
プログラム転記</t>
    <rPh sb="2" eb="5">
      <t>エイギョウブ</t>
    </rPh>
    <rPh sb="13" eb="15">
      <t>テンキ</t>
    </rPh>
    <phoneticPr fontId="1"/>
  </si>
  <si>
    <t>A⓵営業部より
プログラム転記</t>
    <rPh sb="13" eb="15">
      <t>テンキ</t>
    </rPh>
    <phoneticPr fontId="1"/>
  </si>
  <si>
    <t>A⓵購買部より
プログラム転記</t>
    <rPh sb="2" eb="4">
      <t>コウバイ</t>
    </rPh>
    <rPh sb="4" eb="5">
      <t>ブ</t>
    </rPh>
    <rPh sb="13" eb="15">
      <t>テンキ</t>
    </rPh>
    <phoneticPr fontId="1"/>
  </si>
  <si>
    <t>⑤</t>
    <phoneticPr fontId="1"/>
  </si>
  <si>
    <t>④＋⑤＝⑥</t>
    <phoneticPr fontId="1"/>
  </si>
  <si>
    <t>③＋⑥＝⑦</t>
    <phoneticPr fontId="1"/>
  </si>
  <si>
    <t>A⓵管理部より
プログラム転記</t>
    <rPh sb="2" eb="4">
      <t>カンリ</t>
    </rPh>
    <rPh sb="4" eb="5">
      <t>ブ</t>
    </rPh>
    <rPh sb="13" eb="15">
      <t>テンキ</t>
    </rPh>
    <phoneticPr fontId="1"/>
  </si>
  <si>
    <t>【出力画面】＜管理部＞月次部門別損益計画…【３’】(入力画面よりプログラム転記)</t>
    <rPh sb="1" eb="2">
      <t>デ</t>
    </rPh>
    <rPh sb="2" eb="3">
      <t>リョク</t>
    </rPh>
    <rPh sb="3" eb="5">
      <t>ガメン</t>
    </rPh>
    <rPh sb="7" eb="10">
      <t>カンリブ</t>
    </rPh>
    <rPh sb="11" eb="13">
      <t>ゲツジ</t>
    </rPh>
    <rPh sb="13" eb="16">
      <t>ブモンベツ</t>
    </rPh>
    <rPh sb="16" eb="18">
      <t>ソンエキ</t>
    </rPh>
    <rPh sb="18" eb="20">
      <t>ケイカク</t>
    </rPh>
    <rPh sb="26" eb="28">
      <t>ニュウリョク</t>
    </rPh>
    <rPh sb="28" eb="30">
      <t>ガメン</t>
    </rPh>
    <rPh sb="37" eb="39">
      <t>テンキ</t>
    </rPh>
    <phoneticPr fontId="1"/>
  </si>
  <si>
    <t>【出力画面】＜全社＞月次部門別損益計画集計(社内勘定の予定売上原価除く)</t>
    <rPh sb="1" eb="2">
      <t>デ</t>
    </rPh>
    <rPh sb="2" eb="3">
      <t>リョク</t>
    </rPh>
    <rPh sb="3" eb="5">
      <t>ガメン</t>
    </rPh>
    <rPh sb="7" eb="9">
      <t>ゼンシャ</t>
    </rPh>
    <rPh sb="10" eb="12">
      <t>ゲツジ</t>
    </rPh>
    <rPh sb="12" eb="15">
      <t>ブモンベツ</t>
    </rPh>
    <rPh sb="15" eb="17">
      <t>ソンエキ</t>
    </rPh>
    <rPh sb="17" eb="19">
      <t>ケイカク</t>
    </rPh>
    <rPh sb="19" eb="21">
      <t>シュウケイ</t>
    </rPh>
    <rPh sb="22" eb="24">
      <t>シャナイ</t>
    </rPh>
    <rPh sb="24" eb="26">
      <t>カンジョウ</t>
    </rPh>
    <rPh sb="27" eb="29">
      <t>ヨテイ</t>
    </rPh>
    <rPh sb="29" eb="31">
      <t>ウリアゲ</t>
    </rPh>
    <rPh sb="31" eb="33">
      <t>ゲンカ</t>
    </rPh>
    <rPh sb="33" eb="34">
      <t>ノゾ</t>
    </rPh>
    <phoneticPr fontId="1"/>
  </si>
  <si>
    <t>A⓵購買部より
プログラム転記</t>
    <phoneticPr fontId="1"/>
  </si>
  <si>
    <t>商品仕入高</t>
    <rPh sb="0" eb="2">
      <t>ショウヒン</t>
    </rPh>
    <rPh sb="2" eb="4">
      <t>シイレ</t>
    </rPh>
    <rPh sb="4" eb="5">
      <t>ダカ</t>
    </rPh>
    <phoneticPr fontId="1"/>
  </si>
  <si>
    <t>商品たな卸高の増減</t>
    <rPh sb="0" eb="2">
      <t>ショウヒン</t>
    </rPh>
    <rPh sb="4" eb="6">
      <t>オロシダカ</t>
    </rPh>
    <rPh sb="7" eb="9">
      <t>ゾウゲン</t>
    </rPh>
    <phoneticPr fontId="1"/>
  </si>
  <si>
    <t>A⓵営業部＋購買部＋
管理部より
プログラム集計転記</t>
    <rPh sb="6" eb="9">
      <t>コウバイブ</t>
    </rPh>
    <rPh sb="11" eb="14">
      <t>カンリブ</t>
    </rPh>
    <rPh sb="22" eb="24">
      <t>シュウケイ</t>
    </rPh>
    <rPh sb="24" eb="26">
      <t>テンキ</t>
    </rPh>
    <phoneticPr fontId="1"/>
  </si>
  <si>
    <t>⓵</t>
    <phoneticPr fontId="1"/>
  </si>
  <si>
    <t>⑬</t>
    <phoneticPr fontId="1"/>
  </si>
  <si>
    <t>経常利益</t>
    <rPh sb="0" eb="2">
      <t>ケイジョウ</t>
    </rPh>
    <rPh sb="2" eb="4">
      <t>リエキ</t>
    </rPh>
    <phoneticPr fontId="1"/>
  </si>
  <si>
    <t>⑭÷⓵×100=⑮</t>
    <phoneticPr fontId="1"/>
  </si>
  <si>
    <t>⑪-⑫-⑬＝⑭</t>
    <phoneticPr fontId="1"/>
  </si>
  <si>
    <t>経常利益率</t>
    <rPh sb="0" eb="2">
      <t>ケイジョウ</t>
    </rPh>
    <rPh sb="2" eb="4">
      <t>リエキ</t>
    </rPh>
    <rPh sb="4" eb="5">
      <t>リツ</t>
    </rPh>
    <phoneticPr fontId="1"/>
  </si>
  <si>
    <t>実効税率</t>
    <rPh sb="0" eb="2">
      <t>ジッコウ</t>
    </rPh>
    <rPh sb="2" eb="3">
      <t>ゼイ</t>
    </rPh>
    <rPh sb="3" eb="4">
      <t>リリツ</t>
    </rPh>
    <phoneticPr fontId="1"/>
  </si>
  <si>
    <t>営業外収益</t>
    <rPh sb="0" eb="2">
      <t>エイギョウ</t>
    </rPh>
    <rPh sb="2" eb="5">
      <t>ガイシュウエキ</t>
    </rPh>
    <phoneticPr fontId="1"/>
  </si>
  <si>
    <t>営業外費用</t>
    <rPh sb="0" eb="3">
      <t>エイギョウガイ</t>
    </rPh>
    <rPh sb="3" eb="5">
      <t>ヒヨウ</t>
    </rPh>
    <phoneticPr fontId="1"/>
  </si>
  <si>
    <t>⑰</t>
    <phoneticPr fontId="1"/>
  </si>
  <si>
    <t>法人税等</t>
    <rPh sb="0" eb="3">
      <t>ホウジンゼイ</t>
    </rPh>
    <rPh sb="3" eb="4">
      <t>ナド</t>
    </rPh>
    <phoneticPr fontId="1"/>
  </si>
  <si>
    <t>⑮×⑯÷100=⑰</t>
    <phoneticPr fontId="1"/>
  </si>
  <si>
    <t>⑱</t>
    <phoneticPr fontId="1"/>
  </si>
  <si>
    <t>⑲</t>
    <phoneticPr fontId="1"/>
  </si>
  <si>
    <t>当期純利益</t>
    <rPh sb="0" eb="5">
      <t>トウキジュンリエキ</t>
    </rPh>
    <phoneticPr fontId="1"/>
  </si>
  <si>
    <t>⑭-⑰＝⑱</t>
    <phoneticPr fontId="1"/>
  </si>
  <si>
    <t>⑱÷⓵×100=⑲</t>
    <phoneticPr fontId="1"/>
  </si>
  <si>
    <t>当期純利益率</t>
    <rPh sb="0" eb="3">
      <t>トウキジュン</t>
    </rPh>
    <rPh sb="3" eb="5">
      <t>リエキ</t>
    </rPh>
    <rPh sb="5" eb="6">
      <t>リリツ</t>
    </rPh>
    <phoneticPr fontId="1"/>
  </si>
  <si>
    <t>【入力画面】＜管理部＞月次部門別損益計画…【３】(管理部の予算基礎資料より入力)</t>
    <rPh sb="1" eb="3">
      <t>ニュウリョク</t>
    </rPh>
    <rPh sb="3" eb="5">
      <t>ガメン</t>
    </rPh>
    <rPh sb="7" eb="9">
      <t>カンリ</t>
    </rPh>
    <rPh sb="9" eb="10">
      <t>ブ</t>
    </rPh>
    <rPh sb="11" eb="13">
      <t>ゲツジ</t>
    </rPh>
    <rPh sb="13" eb="16">
      <t>ブモンベツ</t>
    </rPh>
    <rPh sb="16" eb="18">
      <t>ソンエキ</t>
    </rPh>
    <rPh sb="18" eb="20">
      <t>ケイカク</t>
    </rPh>
    <rPh sb="25" eb="27">
      <t>カンリ</t>
    </rPh>
    <rPh sb="27" eb="28">
      <t>ブ</t>
    </rPh>
    <rPh sb="29" eb="35">
      <t>ヨサンキソシリョウ</t>
    </rPh>
    <rPh sb="37" eb="39">
      <t>ニュウリョク</t>
    </rPh>
    <phoneticPr fontId="1"/>
  </si>
  <si>
    <t>第4-3問</t>
    <rPh sb="0" eb="1">
      <t>ダイ</t>
    </rPh>
    <rPh sb="4" eb="5">
      <t>モン</t>
    </rPh>
    <phoneticPr fontId="1"/>
  </si>
  <si>
    <t>部門別月次予算PL（その４-3）</t>
    <rPh sb="0" eb="3">
      <t>ブモンベツ</t>
    </rPh>
    <rPh sb="3" eb="5">
      <t>ゲツジ</t>
    </rPh>
    <rPh sb="5" eb="7">
      <t>ヨサン</t>
    </rPh>
    <phoneticPr fontId="1"/>
  </si>
  <si>
    <t>PÐCAのDoの実行の実績には「会計学」という学問があるが、Plan（計画）には学問がない。
そこで、「予算会計学」をつくり、シミュレーションできる様に「予算会計システム」をイメージして一緒に演習して行きます。</t>
    <rPh sb="8" eb="10">
      <t>ジッコウ</t>
    </rPh>
    <rPh sb="11" eb="13">
      <t>ジッセキ</t>
    </rPh>
    <rPh sb="16" eb="19">
      <t>カイケイガク</t>
    </rPh>
    <rPh sb="23" eb="25">
      <t>ガクモン</t>
    </rPh>
    <rPh sb="35" eb="37">
      <t>ケイカク</t>
    </rPh>
    <rPh sb="40" eb="42">
      <t>ガクモン</t>
    </rPh>
    <rPh sb="52" eb="57">
      <t>ヨサンカイケイガク</t>
    </rPh>
    <rPh sb="74" eb="75">
      <t>ヨウ</t>
    </rPh>
    <rPh sb="77" eb="81">
      <t>ヨサンカイケイ</t>
    </rPh>
    <rPh sb="93" eb="95">
      <t>イッショ</t>
    </rPh>
    <rPh sb="96" eb="98">
      <t>エンシュウ</t>
    </rPh>
    <rPh sb="100" eb="101">
      <t>ユ</t>
    </rPh>
    <phoneticPr fontId="1"/>
  </si>
  <si>
    <t>予算会計システム</t>
    <rPh sb="0" eb="2">
      <t>ヨサン</t>
    </rPh>
    <rPh sb="2" eb="4">
      <t>カイケイ</t>
    </rPh>
    <phoneticPr fontId="1"/>
  </si>
  <si>
    <t>予算FS範囲</t>
    <rPh sb="0" eb="2">
      <t>ヨサン</t>
    </rPh>
    <rPh sb="4" eb="6">
      <t>ハンイ</t>
    </rPh>
    <phoneticPr fontId="1"/>
  </si>
  <si>
    <t>仕訳形式①</t>
    <rPh sb="0" eb="2">
      <t>シワケ</t>
    </rPh>
    <rPh sb="2" eb="4">
      <t>ケイシキ</t>
    </rPh>
    <phoneticPr fontId="1"/>
  </si>
  <si>
    <t>予算仕訳</t>
    <rPh sb="0" eb="2">
      <t>ヨサン</t>
    </rPh>
    <rPh sb="2" eb="4">
      <t>シワケ</t>
    </rPh>
    <phoneticPr fontId="1"/>
  </si>
  <si>
    <t>マスタ登録</t>
    <rPh sb="3" eb="5">
      <t>トウロク</t>
    </rPh>
    <phoneticPr fontId="1"/>
  </si>
  <si>
    <t>会社区分</t>
    <rPh sb="0" eb="2">
      <t>カイシャ</t>
    </rPh>
    <rPh sb="2" eb="4">
      <t>クブン</t>
    </rPh>
    <phoneticPr fontId="1"/>
  </si>
  <si>
    <t>株式会社スリー・シー・コンサルティング</t>
    <rPh sb="0" eb="4">
      <t>カブシキガイシャ</t>
    </rPh>
    <phoneticPr fontId="1"/>
  </si>
  <si>
    <t>決算期区分</t>
    <rPh sb="0" eb="3">
      <t>ケッサンキ</t>
    </rPh>
    <rPh sb="3" eb="5">
      <t>クブン</t>
    </rPh>
    <phoneticPr fontId="1"/>
  </si>
  <si>
    <t>第12期　〇１年４月1日～〇２年３月31日</t>
    <rPh sb="0" eb="1">
      <t>ダイ</t>
    </rPh>
    <rPh sb="3" eb="4">
      <t>キ</t>
    </rPh>
    <rPh sb="7" eb="8">
      <t>ネン</t>
    </rPh>
    <rPh sb="9" eb="10">
      <t>ツキ</t>
    </rPh>
    <rPh sb="11" eb="12">
      <t>ニチ</t>
    </rPh>
    <rPh sb="15" eb="16">
      <t>ネン</t>
    </rPh>
    <rPh sb="17" eb="18">
      <t>ツキ</t>
    </rPh>
    <rPh sb="20" eb="21">
      <t>ニチ</t>
    </rPh>
    <phoneticPr fontId="1"/>
  </si>
  <si>
    <t>予算区分</t>
    <rPh sb="0" eb="2">
      <t>ヨサン</t>
    </rPh>
    <rPh sb="2" eb="4">
      <t>クブン</t>
    </rPh>
    <phoneticPr fontId="1"/>
  </si>
  <si>
    <t>①</t>
    <phoneticPr fontId="1"/>
  </si>
  <si>
    <t>予算作成</t>
    <rPh sb="0" eb="4">
      <t>ヨサンサクセイ</t>
    </rPh>
    <phoneticPr fontId="1"/>
  </si>
  <si>
    <t>科目マスタ</t>
    <rPh sb="0" eb="2">
      <t>カモク</t>
    </rPh>
    <phoneticPr fontId="1"/>
  </si>
  <si>
    <t>通常、実績の会計システムの総勘定科目に合わせる</t>
    <rPh sb="0" eb="2">
      <t>ツウジョウ</t>
    </rPh>
    <rPh sb="3" eb="5">
      <t>ジッセキ</t>
    </rPh>
    <rPh sb="6" eb="8">
      <t>カイケイ</t>
    </rPh>
    <rPh sb="13" eb="18">
      <t>ソウカンジョウカモク</t>
    </rPh>
    <rPh sb="19" eb="20">
      <t>ア</t>
    </rPh>
    <phoneticPr fontId="1"/>
  </si>
  <si>
    <t>①</t>
    <phoneticPr fontId="1"/>
  </si>
  <si>
    <t>ＢＳ科目</t>
    <rPh sb="2" eb="4">
      <t>カモク</t>
    </rPh>
    <phoneticPr fontId="1"/>
  </si>
  <si>
    <t>A</t>
    <phoneticPr fontId="1"/>
  </si>
  <si>
    <t>資産科目</t>
    <rPh sb="0" eb="2">
      <t>シサン</t>
    </rPh>
    <rPh sb="2" eb="4">
      <t>カモク</t>
    </rPh>
    <phoneticPr fontId="1"/>
  </si>
  <si>
    <t>現金預金</t>
    <rPh sb="0" eb="4">
      <t>ゲンキンヨキン</t>
    </rPh>
    <phoneticPr fontId="1"/>
  </si>
  <si>
    <t>借</t>
    <rPh sb="0" eb="1">
      <t>カ</t>
    </rPh>
    <phoneticPr fontId="1"/>
  </si>
  <si>
    <t>入力科目</t>
    <rPh sb="0" eb="2">
      <t>ニュウリョク</t>
    </rPh>
    <rPh sb="2" eb="4">
      <t>カモク</t>
    </rPh>
    <phoneticPr fontId="1"/>
  </si>
  <si>
    <t>売掛金</t>
    <rPh sb="0" eb="3">
      <t>ウリカケキン</t>
    </rPh>
    <phoneticPr fontId="1"/>
  </si>
  <si>
    <t>Ｂ</t>
    <phoneticPr fontId="1"/>
  </si>
  <si>
    <t>負債科目</t>
    <rPh sb="0" eb="2">
      <t>フサイ</t>
    </rPh>
    <rPh sb="2" eb="4">
      <t>カモク</t>
    </rPh>
    <phoneticPr fontId="1"/>
  </si>
  <si>
    <t>未払消費税等</t>
    <rPh sb="0" eb="2">
      <t>ミハラ</t>
    </rPh>
    <rPh sb="2" eb="5">
      <t>ショウヒゼイ</t>
    </rPh>
    <rPh sb="5" eb="6">
      <t>ナド</t>
    </rPh>
    <phoneticPr fontId="1"/>
  </si>
  <si>
    <t>貸</t>
    <rPh sb="0" eb="1">
      <t>カシ</t>
    </rPh>
    <phoneticPr fontId="1"/>
  </si>
  <si>
    <t>Ｃ</t>
    <phoneticPr fontId="1"/>
  </si>
  <si>
    <t>純資産科目</t>
    <rPh sb="0" eb="3">
      <t>ジュンシサン</t>
    </rPh>
    <rPh sb="3" eb="5">
      <t>カモク</t>
    </rPh>
    <phoneticPr fontId="1"/>
  </si>
  <si>
    <t>資本金</t>
    <rPh sb="0" eb="3">
      <t>シホンキン</t>
    </rPh>
    <phoneticPr fontId="1"/>
  </si>
  <si>
    <t>繰越利益剰余金</t>
    <rPh sb="0" eb="2">
      <t>クリコシ</t>
    </rPh>
    <rPh sb="2" eb="4">
      <t>リエキ</t>
    </rPh>
    <rPh sb="4" eb="7">
      <t>ジョウヨキン</t>
    </rPh>
    <phoneticPr fontId="1"/>
  </si>
  <si>
    <t>②</t>
    <phoneticPr fontId="1"/>
  </si>
  <si>
    <t>ＰＬ科目</t>
    <rPh sb="2" eb="4">
      <t>カモク</t>
    </rPh>
    <phoneticPr fontId="1"/>
  </si>
  <si>
    <t>Ｄ</t>
    <phoneticPr fontId="1"/>
  </si>
  <si>
    <t>収益科目</t>
    <rPh sb="0" eb="2">
      <t>シュウエキ</t>
    </rPh>
    <rPh sb="2" eb="4">
      <t>カモク</t>
    </rPh>
    <phoneticPr fontId="1"/>
  </si>
  <si>
    <t>E</t>
    <phoneticPr fontId="1"/>
  </si>
  <si>
    <t>費用科目</t>
    <rPh sb="0" eb="2">
      <t>ヒヨウ</t>
    </rPh>
    <rPh sb="2" eb="4">
      <t>カモク</t>
    </rPh>
    <phoneticPr fontId="1"/>
  </si>
  <si>
    <t>省略</t>
    <rPh sb="0" eb="2">
      <t>ショウリャク</t>
    </rPh>
    <phoneticPr fontId="1"/>
  </si>
  <si>
    <t>③</t>
    <phoneticPr fontId="1"/>
  </si>
  <si>
    <t>ＣＦ科目</t>
    <rPh sb="2" eb="4">
      <t>カモク</t>
    </rPh>
    <phoneticPr fontId="1"/>
  </si>
  <si>
    <t>④</t>
    <phoneticPr fontId="1"/>
  </si>
  <si>
    <t>資金科目</t>
    <rPh sb="0" eb="2">
      <t>シキン</t>
    </rPh>
    <rPh sb="2" eb="4">
      <t>カモク</t>
    </rPh>
    <phoneticPr fontId="1"/>
  </si>
  <si>
    <t>Ｊ</t>
    <phoneticPr fontId="1"/>
  </si>
  <si>
    <t>収入科目</t>
    <rPh sb="0" eb="2">
      <t>シュウニュウ</t>
    </rPh>
    <rPh sb="2" eb="4">
      <t>カモク</t>
    </rPh>
    <phoneticPr fontId="1"/>
  </si>
  <si>
    <t>売上収入</t>
    <rPh sb="0" eb="2">
      <t>ウリアゲ</t>
    </rPh>
    <rPh sb="2" eb="4">
      <t>シュウニュウ</t>
    </rPh>
    <phoneticPr fontId="1"/>
  </si>
  <si>
    <t>Ｋ</t>
    <phoneticPr fontId="1"/>
  </si>
  <si>
    <t>支出科目</t>
    <rPh sb="0" eb="2">
      <t>シシュツ</t>
    </rPh>
    <rPh sb="2" eb="4">
      <t>カモク</t>
    </rPh>
    <phoneticPr fontId="1"/>
  </si>
  <si>
    <t>税金支出</t>
    <rPh sb="0" eb="2">
      <t>ゼイキン</t>
    </rPh>
    <rPh sb="2" eb="4">
      <t>シシュツ</t>
    </rPh>
    <phoneticPr fontId="1"/>
  </si>
  <si>
    <t>Ｌ</t>
    <phoneticPr fontId="1"/>
  </si>
  <si>
    <t>繰越資金</t>
    <rPh sb="0" eb="2">
      <t>クリコシ</t>
    </rPh>
    <rPh sb="2" eb="4">
      <t>シキン</t>
    </rPh>
    <phoneticPr fontId="1"/>
  </si>
  <si>
    <t>⑤</t>
    <phoneticPr fontId="1"/>
  </si>
  <si>
    <t>非会計数値科目</t>
    <rPh sb="0" eb="3">
      <t>ヒカイケイ</t>
    </rPh>
    <rPh sb="3" eb="5">
      <t>スウチ</t>
    </rPh>
    <rPh sb="5" eb="7">
      <t>カモク</t>
    </rPh>
    <phoneticPr fontId="1"/>
  </si>
  <si>
    <t>略号：KPI</t>
    <rPh sb="0" eb="2">
      <t>リャクゴウ</t>
    </rPh>
    <phoneticPr fontId="1"/>
  </si>
  <si>
    <t>販売数量</t>
    <rPh sb="0" eb="3">
      <t>ハンバイスウ</t>
    </rPh>
    <rPh sb="3" eb="4">
      <t>リョウ</t>
    </rPh>
    <phoneticPr fontId="1"/>
  </si>
  <si>
    <t>PL型非会計科目→前期繰越なし</t>
    <rPh sb="2" eb="3">
      <t>カタ</t>
    </rPh>
    <rPh sb="3" eb="6">
      <t>ヒカイケイ</t>
    </rPh>
    <rPh sb="6" eb="8">
      <t>カモク</t>
    </rPh>
    <rPh sb="9" eb="11">
      <t>ゼンキ</t>
    </rPh>
    <rPh sb="11" eb="13">
      <t>クリコシ</t>
    </rPh>
    <phoneticPr fontId="1"/>
  </si>
  <si>
    <t>販売数量の増加原因：売上</t>
    <rPh sb="0" eb="3">
      <t>ハンバイスウ</t>
    </rPh>
    <rPh sb="3" eb="4">
      <t>リョウ</t>
    </rPh>
    <rPh sb="5" eb="7">
      <t>ゾウカ</t>
    </rPh>
    <rPh sb="7" eb="9">
      <t>ゲンイン</t>
    </rPh>
    <rPh sb="10" eb="12">
      <t>ウリアゲ</t>
    </rPh>
    <phoneticPr fontId="1"/>
  </si>
  <si>
    <t>計算科目</t>
    <rPh sb="0" eb="2">
      <t>ケイサン</t>
    </rPh>
    <rPh sb="2" eb="4">
      <t>カモク</t>
    </rPh>
    <phoneticPr fontId="1"/>
  </si>
  <si>
    <t>計算定義</t>
    <rPh sb="0" eb="2">
      <t>ケイサン</t>
    </rPh>
    <rPh sb="2" eb="4">
      <t>テイギ</t>
    </rPh>
    <phoneticPr fontId="1"/>
  </si>
  <si>
    <t>（400 PL 売上高）÷（701 KPI 販売数量）＝（703平均販売単価）</t>
    <rPh sb="8" eb="11">
      <t>ウリアゲダカ</t>
    </rPh>
    <rPh sb="22" eb="26">
      <t>ハンバイスウリョウ</t>
    </rPh>
    <rPh sb="32" eb="34">
      <t>ヘイキン</t>
    </rPh>
    <rPh sb="34" eb="36">
      <t>ハンバイ</t>
    </rPh>
    <rPh sb="36" eb="38">
      <t>タンカ</t>
    </rPh>
    <phoneticPr fontId="1"/>
  </si>
  <si>
    <t>端数処理：小数点未満四捨五入</t>
    <rPh sb="0" eb="4">
      <t>ハスウショリ</t>
    </rPh>
    <rPh sb="5" eb="8">
      <t>ショウスウテン</t>
    </rPh>
    <rPh sb="8" eb="10">
      <t>ミマン</t>
    </rPh>
    <rPh sb="10" eb="14">
      <t>シシャゴニュウ</t>
    </rPh>
    <phoneticPr fontId="1"/>
  </si>
  <si>
    <t>組織階層マスタ</t>
    <rPh sb="0" eb="2">
      <t>ソシキ</t>
    </rPh>
    <rPh sb="2" eb="4">
      <t>カイソウ</t>
    </rPh>
    <phoneticPr fontId="1"/>
  </si>
  <si>
    <t>①</t>
    <phoneticPr fontId="1"/>
  </si>
  <si>
    <t>区分階層マスタ</t>
    <rPh sb="0" eb="2">
      <t>クブン</t>
    </rPh>
    <rPh sb="2" eb="4">
      <t>カイソウ</t>
    </rPh>
    <phoneticPr fontId="1"/>
  </si>
  <si>
    <t>決済条件等マスタ</t>
    <rPh sb="0" eb="4">
      <t>ケッサイジョウケン</t>
    </rPh>
    <rPh sb="4" eb="5">
      <t>ナド</t>
    </rPh>
    <phoneticPr fontId="1"/>
  </si>
  <si>
    <t>①</t>
    <phoneticPr fontId="1"/>
  </si>
  <si>
    <t>当月末締100%次月振込入金（１カ月後入金）</t>
    <rPh sb="0" eb="2">
      <t>トウゲツ</t>
    </rPh>
    <rPh sb="2" eb="3">
      <t>マツ</t>
    </rPh>
    <rPh sb="3" eb="4">
      <t>シ</t>
    </rPh>
    <rPh sb="8" eb="10">
      <t>ジゲツ</t>
    </rPh>
    <rPh sb="10" eb="12">
      <t>フリコミ</t>
    </rPh>
    <rPh sb="12" eb="14">
      <t>ニュウキン</t>
    </rPh>
    <rPh sb="17" eb="18">
      <t>ツキ</t>
    </rPh>
    <rPh sb="18" eb="19">
      <t>ゴ</t>
    </rPh>
    <rPh sb="19" eb="21">
      <t>ニュウキン</t>
    </rPh>
    <phoneticPr fontId="1"/>
  </si>
  <si>
    <t>予算ＰＬ</t>
    <rPh sb="0" eb="2">
      <t>ヨサン</t>
    </rPh>
    <phoneticPr fontId="1"/>
  </si>
  <si>
    <t>①A</t>
    <phoneticPr fontId="1"/>
  </si>
  <si>
    <t>調整組織</t>
    <rPh sb="0" eb="2">
      <t>チョウセイ</t>
    </rPh>
    <rPh sb="2" eb="4">
      <t>ソシキ</t>
    </rPh>
    <phoneticPr fontId="1"/>
  </si>
  <si>
    <t>①B</t>
    <phoneticPr fontId="1"/>
  </si>
  <si>
    <t>①C</t>
    <phoneticPr fontId="1"/>
  </si>
  <si>
    <t>管理部</t>
    <rPh sb="0" eb="2">
      <t>カンリ</t>
    </rPh>
    <rPh sb="2" eb="3">
      <t>ブ</t>
    </rPh>
    <phoneticPr fontId="1"/>
  </si>
  <si>
    <t>①Ｄ</t>
    <phoneticPr fontId="1"/>
  </si>
  <si>
    <t>調整組織</t>
    <rPh sb="0" eb="4">
      <t>チョウセイソシキ</t>
    </rPh>
    <phoneticPr fontId="1"/>
  </si>
  <si>
    <t>売上原価</t>
    <rPh sb="0" eb="4">
      <t>ウリアゲゲンカ</t>
    </rPh>
    <phoneticPr fontId="1"/>
  </si>
  <si>
    <t>集計科目</t>
    <rPh sb="0" eb="2">
      <t>シュウケイ</t>
    </rPh>
    <rPh sb="2" eb="4">
      <t>カモク</t>
    </rPh>
    <phoneticPr fontId="1"/>
  </si>
  <si>
    <t>販促費（変動費）</t>
    <rPh sb="0" eb="3">
      <t>ハンソクヒ</t>
    </rPh>
    <rPh sb="4" eb="7">
      <t>ヘンドウヒ</t>
    </rPh>
    <phoneticPr fontId="1"/>
  </si>
  <si>
    <t>固定販管費</t>
    <rPh sb="0" eb="5">
      <t>コテイハンカンヒ</t>
    </rPh>
    <phoneticPr fontId="1"/>
  </si>
  <si>
    <t>営業外収益</t>
    <rPh sb="0" eb="5">
      <t>エイギョウガイシュウエキ</t>
    </rPh>
    <phoneticPr fontId="1"/>
  </si>
  <si>
    <t>Ｃ100</t>
    <phoneticPr fontId="1"/>
  </si>
  <si>
    <t>Ｃ110</t>
    <phoneticPr fontId="1"/>
  </si>
  <si>
    <t>営業利益</t>
    <rPh sb="0" eb="4">
      <t>エイギョウリエキ</t>
    </rPh>
    <phoneticPr fontId="1"/>
  </si>
  <si>
    <t>Ｃ11A</t>
    <phoneticPr fontId="1"/>
  </si>
  <si>
    <t>売上総利益</t>
    <rPh sb="0" eb="2">
      <t>ウリアゲ</t>
    </rPh>
    <rPh sb="2" eb="5">
      <t>ソウリエキ</t>
    </rPh>
    <phoneticPr fontId="1"/>
  </si>
  <si>
    <t>限界利益</t>
    <rPh sb="0" eb="2">
      <t>ゲンカイ</t>
    </rPh>
    <rPh sb="2" eb="4">
      <t>リエキ</t>
    </rPh>
    <phoneticPr fontId="1"/>
  </si>
  <si>
    <t>Ｃ11a</t>
    <phoneticPr fontId="1"/>
  </si>
  <si>
    <t>ＰＬ計算マスタ構造</t>
    <rPh sb="2" eb="4">
      <t>ケイサン</t>
    </rPh>
    <rPh sb="7" eb="9">
      <t>コウゾウ</t>
    </rPh>
    <phoneticPr fontId="1"/>
  </si>
  <si>
    <t>メニュー【入力画面】</t>
    <rPh sb="5" eb="7">
      <t>ニュウリョク</t>
    </rPh>
    <rPh sb="7" eb="9">
      <t>ガメン</t>
    </rPh>
    <phoneticPr fontId="1"/>
  </si>
  <si>
    <t>メニュー【出力画面】</t>
    <rPh sb="5" eb="7">
      <t>シュツリョク</t>
    </rPh>
    <rPh sb="7" eb="9">
      <t>ガメン</t>
    </rPh>
    <phoneticPr fontId="1"/>
  </si>
  <si>
    <r>
      <t>入力/計算式/</t>
    </r>
    <r>
      <rPr>
        <b/>
        <sz val="11"/>
        <color rgb="FFFF0000"/>
        <rFont val="メイリオ"/>
        <family val="3"/>
        <charset val="128"/>
      </rPr>
      <t>予算仕訳登録</t>
    </r>
    <rPh sb="0" eb="1">
      <t>ニュウ</t>
    </rPh>
    <rPh sb="1" eb="2">
      <t>チカラ</t>
    </rPh>
    <rPh sb="3" eb="6">
      <t>ケイサンシキ</t>
    </rPh>
    <rPh sb="7" eb="9">
      <t>ヨサン</t>
    </rPh>
    <rPh sb="9" eb="11">
      <t>シワケ</t>
    </rPh>
    <rPh sb="11" eb="13">
      <t>トウロク</t>
    </rPh>
    <phoneticPr fontId="1"/>
  </si>
  <si>
    <t>仮勘定</t>
    <rPh sb="0" eb="1">
      <t>カリ</t>
    </rPh>
    <rPh sb="1" eb="3">
      <t>カンジョウ</t>
    </rPh>
    <phoneticPr fontId="1"/>
  </si>
  <si>
    <t>部門</t>
    <rPh sb="0" eb="2">
      <t>ブモン</t>
    </rPh>
    <phoneticPr fontId="1"/>
  </si>
  <si>
    <r>
      <t xml:space="preserve">　　　　　　　　入力
</t>
    </r>
    <r>
      <rPr>
        <b/>
        <sz val="14"/>
        <color rgb="FFFF0000"/>
        <rFont val="メイリオ"/>
        <family val="3"/>
        <charset val="128"/>
      </rPr>
      <t>販売数量②</t>
    </r>
    <r>
      <rPr>
        <b/>
        <sz val="14"/>
        <color theme="1"/>
        <rFont val="メイリオ"/>
        <family val="3"/>
        <charset val="128"/>
      </rPr>
      <t>/同科目増加理由：売上②</t>
    </r>
    <rPh sb="8" eb="10">
      <t>ニュウリョク</t>
    </rPh>
    <rPh sb="11" eb="15">
      <t>ハンバイスウリョウ</t>
    </rPh>
    <rPh sb="17" eb="20">
      <t>ドウカモク</t>
    </rPh>
    <rPh sb="20" eb="22">
      <t>ゾウカ</t>
    </rPh>
    <rPh sb="22" eb="24">
      <t>リユウ</t>
    </rPh>
    <rPh sb="25" eb="27">
      <t>ウリアゲ</t>
    </rPh>
    <phoneticPr fontId="1"/>
  </si>
  <si>
    <r>
      <t>計算：①×②＝③
BS仮勘定③/PL</t>
    </r>
    <r>
      <rPr>
        <b/>
        <sz val="14"/>
        <color rgb="FFFF0000"/>
        <rFont val="メイリオ"/>
        <family val="3"/>
        <charset val="128"/>
      </rPr>
      <t>売上高③</t>
    </r>
    <rPh sb="0" eb="2">
      <t>ケイサン</t>
    </rPh>
    <rPh sb="11" eb="12">
      <t>カリ</t>
    </rPh>
    <rPh sb="12" eb="14">
      <t>カンジョウ</t>
    </rPh>
    <rPh sb="18" eb="21">
      <t>ウリアゲダカ</t>
    </rPh>
    <phoneticPr fontId="1"/>
  </si>
  <si>
    <t>③×④÷100＝⑤
PL予定売上原価⑤/BS仮勘定⑤</t>
    <rPh sb="12" eb="14">
      <t>ヨテイ</t>
    </rPh>
    <rPh sb="14" eb="16">
      <t>ウリアゲ</t>
    </rPh>
    <rPh sb="16" eb="18">
      <t>ゲンカ</t>
    </rPh>
    <rPh sb="22" eb="25">
      <t>カリカンジョウ</t>
    </rPh>
    <phoneticPr fontId="1"/>
  </si>
  <si>
    <t>⑤’</t>
    <phoneticPr fontId="1"/>
  </si>
  <si>
    <t>⑤×△1=⑤’
PL予定売上原価⑤’/BS仮勘定⑤’</t>
    <rPh sb="10" eb="12">
      <t>ヨテイ</t>
    </rPh>
    <rPh sb="12" eb="14">
      <t>ウリアゲ</t>
    </rPh>
    <rPh sb="14" eb="16">
      <t>ゲンカ</t>
    </rPh>
    <rPh sb="21" eb="24">
      <t>カリカンジョウ</t>
    </rPh>
    <phoneticPr fontId="1"/>
  </si>
  <si>
    <t>予定売上原価の
全社相殺（調整組織）</t>
    <rPh sb="0" eb="2">
      <t>ヨテイ</t>
    </rPh>
    <rPh sb="2" eb="4">
      <t>ウリアゲ</t>
    </rPh>
    <rPh sb="4" eb="6">
      <t>ゲンカ</t>
    </rPh>
    <rPh sb="8" eb="10">
      <t>ゼンシャ</t>
    </rPh>
    <rPh sb="10" eb="12">
      <t>ソウサイ</t>
    </rPh>
    <rPh sb="13" eb="15">
      <t>チョウセイ</t>
    </rPh>
    <rPh sb="15" eb="17">
      <t>ソシキ</t>
    </rPh>
    <phoneticPr fontId="1"/>
  </si>
  <si>
    <t>③×⑥÷100=⑦
PL販促費⑦/BS仮勘定⑦</t>
    <rPh sb="12" eb="15">
      <t>ハンソクヒ</t>
    </rPh>
    <rPh sb="19" eb="20">
      <t>カリ</t>
    </rPh>
    <rPh sb="20" eb="22">
      <t>カンジョウ</t>
    </rPh>
    <phoneticPr fontId="1"/>
  </si>
  <si>
    <t>入力
PL人件費⑪/BS仮勘定⑪</t>
    <rPh sb="0" eb="2">
      <t>ニュウリョク</t>
    </rPh>
    <rPh sb="5" eb="8">
      <t>ジンケンヒ</t>
    </rPh>
    <rPh sb="12" eb="15">
      <t>カリカンジョウ</t>
    </rPh>
    <phoneticPr fontId="1"/>
  </si>
  <si>
    <t>入力
PL固定管理費⑫/BS仮勘定⑫</t>
    <rPh sb="0" eb="2">
      <t>ニュウリョク</t>
    </rPh>
    <rPh sb="5" eb="7">
      <t>コテイ</t>
    </rPh>
    <rPh sb="7" eb="9">
      <t>カンリ</t>
    </rPh>
    <rPh sb="9" eb="10">
      <t>ヒ</t>
    </rPh>
    <rPh sb="14" eb="17">
      <t>カリカンジョウ</t>
    </rPh>
    <phoneticPr fontId="1"/>
  </si>
  <si>
    <t>「予定売上原価」科目の全社相殺処理するための組織</t>
    <rPh sb="1" eb="3">
      <t>ヨテイ</t>
    </rPh>
    <rPh sb="3" eb="5">
      <t>ウリアゲ</t>
    </rPh>
    <rPh sb="5" eb="7">
      <t>ゲンカ</t>
    </rPh>
    <rPh sb="8" eb="10">
      <t>カモク</t>
    </rPh>
    <rPh sb="11" eb="13">
      <t>ゼンシャ</t>
    </rPh>
    <rPh sb="13" eb="15">
      <t>ソウサイ</t>
    </rPh>
    <rPh sb="15" eb="17">
      <t>ショリ</t>
    </rPh>
    <rPh sb="22" eb="24">
      <t>ソシキ</t>
    </rPh>
    <phoneticPr fontId="1"/>
  </si>
  <si>
    <t>②－⑪＝⑫</t>
    <phoneticPr fontId="1"/>
  </si>
  <si>
    <t>⑪＋⑮＝⑯</t>
    <phoneticPr fontId="1"/>
  </si>
  <si>
    <t>在庫数量</t>
    <rPh sb="0" eb="2">
      <t>ザイコ</t>
    </rPh>
    <rPh sb="2" eb="4">
      <t>スウリョウ</t>
    </rPh>
    <phoneticPr fontId="1"/>
  </si>
  <si>
    <t>在庫数量の増加原因：商品仕入</t>
    <rPh sb="0" eb="2">
      <t>ザイコ</t>
    </rPh>
    <rPh sb="2" eb="4">
      <t>スウリョウ</t>
    </rPh>
    <rPh sb="3" eb="4">
      <t>リョウ</t>
    </rPh>
    <rPh sb="5" eb="7">
      <t>ゾウカ</t>
    </rPh>
    <rPh sb="7" eb="9">
      <t>ゲンイン</t>
    </rPh>
    <rPh sb="10" eb="12">
      <t>ショウヒン</t>
    </rPh>
    <rPh sb="12" eb="14">
      <t>シイレ</t>
    </rPh>
    <phoneticPr fontId="1"/>
  </si>
  <si>
    <t>在庫数量の減少原因：商品出荷</t>
    <rPh sb="0" eb="2">
      <t>ザイコ</t>
    </rPh>
    <rPh sb="2" eb="4">
      <t>スウリョウ</t>
    </rPh>
    <rPh sb="3" eb="4">
      <t>リョウ</t>
    </rPh>
    <rPh sb="5" eb="7">
      <t>ゲンショウ</t>
    </rPh>
    <rPh sb="7" eb="9">
      <t>ゲンイン</t>
    </rPh>
    <rPh sb="10" eb="12">
      <t>ショウヒン</t>
    </rPh>
    <rPh sb="12" eb="14">
      <t>シュッカ</t>
    </rPh>
    <phoneticPr fontId="1"/>
  </si>
  <si>
    <t>平均商品仕入単価</t>
    <rPh sb="0" eb="2">
      <t>ヘイキン</t>
    </rPh>
    <rPh sb="2" eb="4">
      <t>ショウヒン</t>
    </rPh>
    <rPh sb="4" eb="6">
      <t>シイレ</t>
    </rPh>
    <rPh sb="6" eb="8">
      <t>タンカ</t>
    </rPh>
    <phoneticPr fontId="1"/>
  </si>
  <si>
    <t>（501 PL 商品仕入高）÷（712 KPI 在庫数量の減少原因：商品出荷）＝（714平均商品仕入単価）</t>
    <rPh sb="8" eb="10">
      <t>ショウヒン</t>
    </rPh>
    <rPh sb="10" eb="12">
      <t>シイレ</t>
    </rPh>
    <rPh sb="12" eb="13">
      <t>ダカ</t>
    </rPh>
    <rPh sb="24" eb="26">
      <t>ザイコ</t>
    </rPh>
    <rPh sb="26" eb="28">
      <t>スウリョウ</t>
    </rPh>
    <rPh sb="29" eb="33">
      <t>ゲンショウゲンイン</t>
    </rPh>
    <rPh sb="34" eb="36">
      <t>ショウヒン</t>
    </rPh>
    <rPh sb="36" eb="38">
      <t>シュッカ</t>
    </rPh>
    <rPh sb="44" eb="46">
      <t>ヘイキン</t>
    </rPh>
    <rPh sb="46" eb="48">
      <t>ショウヒン</t>
    </rPh>
    <rPh sb="48" eb="50">
      <t>シイレ</t>
    </rPh>
    <rPh sb="50" eb="52">
      <t>タンカ</t>
    </rPh>
    <phoneticPr fontId="1"/>
  </si>
  <si>
    <t>営業部(出力)_予算仕訳</t>
    <rPh sb="0" eb="3">
      <t>エイギョウブ</t>
    </rPh>
    <rPh sb="4" eb="5">
      <t>デ</t>
    </rPh>
    <rPh sb="5" eb="6">
      <t>リョク</t>
    </rPh>
    <rPh sb="8" eb="10">
      <t>ヨサン</t>
    </rPh>
    <rPh sb="10" eb="12">
      <t>シワケ</t>
    </rPh>
    <phoneticPr fontId="1"/>
  </si>
  <si>
    <t>営業部(出力)_部門別予算元帳</t>
    <rPh sb="0" eb="3">
      <t>エイギョウブ</t>
    </rPh>
    <rPh sb="4" eb="5">
      <t>デ</t>
    </rPh>
    <rPh sb="5" eb="6">
      <t>リョク</t>
    </rPh>
    <rPh sb="8" eb="11">
      <t>ブモンベツ</t>
    </rPh>
    <rPh sb="11" eb="13">
      <t>ヨサン</t>
    </rPh>
    <rPh sb="13" eb="15">
      <t>モトチョウ</t>
    </rPh>
    <phoneticPr fontId="1"/>
  </si>
  <si>
    <t>購買部（出力）_部門別予算元帳</t>
    <rPh sb="0" eb="3">
      <t>コウバイブ</t>
    </rPh>
    <rPh sb="4" eb="6">
      <t>シュツリョク</t>
    </rPh>
    <rPh sb="8" eb="11">
      <t>ブモンベツ</t>
    </rPh>
    <rPh sb="11" eb="15">
      <t>ヨサンモトチョウ</t>
    </rPh>
    <phoneticPr fontId="1"/>
  </si>
  <si>
    <t>購買部（出力）_予算仕訳</t>
    <rPh sb="0" eb="3">
      <t>コウバイブ</t>
    </rPh>
    <rPh sb="4" eb="6">
      <t>シュツリョク</t>
    </rPh>
    <rPh sb="8" eb="12">
      <t>ヨサンシワケ</t>
    </rPh>
    <phoneticPr fontId="1"/>
  </si>
  <si>
    <t>管理部(出力)_予算仕訳</t>
    <rPh sb="0" eb="2">
      <t>カンリ</t>
    </rPh>
    <rPh sb="2" eb="3">
      <t>ブ</t>
    </rPh>
    <rPh sb="4" eb="6">
      <t>シュツリョク</t>
    </rPh>
    <rPh sb="8" eb="12">
      <t>ヨサンシワケ</t>
    </rPh>
    <phoneticPr fontId="1"/>
  </si>
  <si>
    <t>管理部(出力)_部門別予算元帳</t>
    <rPh sb="0" eb="2">
      <t>カンリ</t>
    </rPh>
    <rPh sb="2" eb="3">
      <t>ブ</t>
    </rPh>
    <rPh sb="4" eb="6">
      <t>シュツリョク</t>
    </rPh>
    <rPh sb="8" eb="11">
      <t>ブモンベツ</t>
    </rPh>
    <rPh sb="11" eb="15">
      <t>ヨサンモトチョウ</t>
    </rPh>
    <phoneticPr fontId="1"/>
  </si>
  <si>
    <t>営業部(出力)_部門別月次予算PL</t>
    <rPh sb="0" eb="3">
      <t>エイギョウブ</t>
    </rPh>
    <rPh sb="4" eb="5">
      <t>デ</t>
    </rPh>
    <rPh sb="5" eb="6">
      <t>リョク</t>
    </rPh>
    <rPh sb="8" eb="11">
      <t>ブモンベツ</t>
    </rPh>
    <rPh sb="11" eb="13">
      <t>ゲツジ</t>
    </rPh>
    <rPh sb="13" eb="15">
      <t>ヨサン</t>
    </rPh>
    <phoneticPr fontId="1"/>
  </si>
  <si>
    <t>購買部（出力）_部門別月次予算PL</t>
    <rPh sb="0" eb="3">
      <t>コウバイブ</t>
    </rPh>
    <rPh sb="4" eb="6">
      <t>シュツリョク</t>
    </rPh>
    <rPh sb="8" eb="11">
      <t>ブモンベツ</t>
    </rPh>
    <rPh sb="11" eb="13">
      <t>ゲツジ</t>
    </rPh>
    <rPh sb="13" eb="15">
      <t>ヨサン</t>
    </rPh>
    <phoneticPr fontId="1"/>
  </si>
  <si>
    <t>管理部(出力)_部門別月次予算PL</t>
    <rPh sb="0" eb="2">
      <t>カンリ</t>
    </rPh>
    <rPh sb="2" eb="3">
      <t>ブ</t>
    </rPh>
    <rPh sb="4" eb="6">
      <t>シュツリョク</t>
    </rPh>
    <rPh sb="8" eb="11">
      <t>ブモンベツ</t>
    </rPh>
    <rPh sb="11" eb="13">
      <t>ゲツジ</t>
    </rPh>
    <rPh sb="13" eb="15">
      <t>ヨサン</t>
    </rPh>
    <phoneticPr fontId="1"/>
  </si>
  <si>
    <t>月日</t>
    <rPh sb="0" eb="1">
      <t>ツキ</t>
    </rPh>
    <rPh sb="1" eb="2">
      <t>ニチ</t>
    </rPh>
    <phoneticPr fontId="1"/>
  </si>
  <si>
    <t>科目名</t>
    <rPh sb="0" eb="3">
      <t>カモクメイ</t>
    </rPh>
    <phoneticPr fontId="1"/>
  </si>
  <si>
    <t>NO</t>
    <phoneticPr fontId="1"/>
  </si>
  <si>
    <t>借　　　　　　　方</t>
    <rPh sb="0" eb="1">
      <t>シャク</t>
    </rPh>
    <rPh sb="8" eb="9">
      <t>カタ</t>
    </rPh>
    <phoneticPr fontId="1"/>
  </si>
  <si>
    <t>貸　　　　　　　方</t>
    <rPh sb="0" eb="1">
      <t>カシ</t>
    </rPh>
    <rPh sb="8" eb="9">
      <t>カタ</t>
    </rPh>
    <phoneticPr fontId="1"/>
  </si>
  <si>
    <t>／</t>
    <phoneticPr fontId="1"/>
  </si>
  <si>
    <t>予　　算　　仕　　訳</t>
    <rPh sb="0" eb="1">
      <t>ヨ</t>
    </rPh>
    <rPh sb="3" eb="4">
      <t>サン</t>
    </rPh>
    <rPh sb="6" eb="7">
      <t>シ</t>
    </rPh>
    <rPh sb="9" eb="10">
      <t>ヤク</t>
    </rPh>
    <phoneticPr fontId="1"/>
  </si>
  <si>
    <t>【予算仕訳_会計数値】</t>
    <rPh sb="1" eb="3">
      <t>ヨサン</t>
    </rPh>
    <rPh sb="3" eb="5">
      <t>シワケ</t>
    </rPh>
    <rPh sb="6" eb="10">
      <t>カイケイスウチ</t>
    </rPh>
    <phoneticPr fontId="1"/>
  </si>
  <si>
    <t>【予算仕訳_非会計数値】</t>
    <rPh sb="1" eb="3">
      <t>ヨサン</t>
    </rPh>
    <rPh sb="3" eb="5">
      <t>シワケ</t>
    </rPh>
    <rPh sb="6" eb="7">
      <t>ヒ</t>
    </rPh>
    <rPh sb="7" eb="11">
      <t>カイケイスウチ</t>
    </rPh>
    <phoneticPr fontId="1"/>
  </si>
  <si>
    <t>1A</t>
    <phoneticPr fontId="1"/>
  </si>
  <si>
    <t>1B</t>
    <phoneticPr fontId="1"/>
  </si>
  <si>
    <t>個      ／</t>
    <rPh sb="0" eb="1">
      <t>コ</t>
    </rPh>
    <phoneticPr fontId="1"/>
  </si>
  <si>
    <t>百万円</t>
    <rPh sb="0" eb="3">
      <t>ヒャクマンエン</t>
    </rPh>
    <phoneticPr fontId="1"/>
  </si>
  <si>
    <t>２A</t>
    <phoneticPr fontId="1"/>
  </si>
  <si>
    <t>２B</t>
    <phoneticPr fontId="1"/>
  </si>
  <si>
    <t>3A</t>
    <phoneticPr fontId="1"/>
  </si>
  <si>
    <t>3B</t>
    <phoneticPr fontId="1"/>
  </si>
  <si>
    <t>4A</t>
    <phoneticPr fontId="1"/>
  </si>
  <si>
    <t>4B</t>
    <phoneticPr fontId="1"/>
  </si>
  <si>
    <t>5A</t>
    <phoneticPr fontId="1"/>
  </si>
  <si>
    <t>5B</t>
    <phoneticPr fontId="1"/>
  </si>
  <si>
    <t>6A</t>
    <phoneticPr fontId="1"/>
  </si>
  <si>
    <t>6B</t>
    <phoneticPr fontId="1"/>
  </si>
  <si>
    <t>7A</t>
    <phoneticPr fontId="1"/>
  </si>
  <si>
    <t>7B</t>
    <phoneticPr fontId="1"/>
  </si>
  <si>
    <t>8A</t>
    <phoneticPr fontId="1"/>
  </si>
  <si>
    <t>8B</t>
    <phoneticPr fontId="1"/>
  </si>
  <si>
    <t>9A</t>
    <phoneticPr fontId="1"/>
  </si>
  <si>
    <t>9B</t>
    <phoneticPr fontId="1"/>
  </si>
  <si>
    <t>10A</t>
    <phoneticPr fontId="1"/>
  </si>
  <si>
    <t>10B</t>
    <phoneticPr fontId="1"/>
  </si>
  <si>
    <t>11A</t>
    <phoneticPr fontId="1"/>
  </si>
  <si>
    <t>11B</t>
    <phoneticPr fontId="1"/>
  </si>
  <si>
    <t>12A</t>
    <phoneticPr fontId="1"/>
  </si>
  <si>
    <t>12B</t>
    <phoneticPr fontId="1"/>
  </si>
  <si>
    <t>s</t>
    <phoneticPr fontId="1"/>
  </si>
  <si>
    <t>【営業部】予算元帳</t>
    <rPh sb="1" eb="4">
      <t>エイギョウブ</t>
    </rPh>
    <rPh sb="5" eb="7">
      <t>ヨサン</t>
    </rPh>
    <rPh sb="7" eb="9">
      <t>モトチョウ</t>
    </rPh>
    <phoneticPr fontId="1"/>
  </si>
  <si>
    <t>借　　方</t>
    <rPh sb="0" eb="1">
      <t>シャク</t>
    </rPh>
    <rPh sb="3" eb="4">
      <t>カタ</t>
    </rPh>
    <phoneticPr fontId="1"/>
  </si>
  <si>
    <t>数　　量</t>
    <rPh sb="0" eb="1">
      <t>カズ</t>
    </rPh>
    <rPh sb="3" eb="4">
      <t>リョウ</t>
    </rPh>
    <phoneticPr fontId="1"/>
  </si>
  <si>
    <t>貸　　方</t>
    <rPh sb="0" eb="1">
      <t>カシ</t>
    </rPh>
    <rPh sb="3" eb="4">
      <t>カタ</t>
    </rPh>
    <phoneticPr fontId="1"/>
  </si>
  <si>
    <t>残高</t>
    <rPh sb="0" eb="2">
      <t>ザンダカ</t>
    </rPh>
    <phoneticPr fontId="1"/>
  </si>
  <si>
    <t>数量単位</t>
    <rPh sb="0" eb="2">
      <t>スウリョウ</t>
    </rPh>
    <rPh sb="2" eb="4">
      <t>タンイ</t>
    </rPh>
    <phoneticPr fontId="1"/>
  </si>
  <si>
    <t>摘　　　要</t>
    <rPh sb="0" eb="1">
      <t>テキ</t>
    </rPh>
    <rPh sb="4" eb="5">
      <t>ヨウ</t>
    </rPh>
    <phoneticPr fontId="1"/>
  </si>
  <si>
    <t>科目名</t>
    <rPh sb="0" eb="2">
      <t>カモク</t>
    </rPh>
    <rPh sb="2" eb="3">
      <t>メイ</t>
    </rPh>
    <phoneticPr fontId="1"/>
  </si>
  <si>
    <t>貸借</t>
    <rPh sb="0" eb="2">
      <t>タイシャク</t>
    </rPh>
    <phoneticPr fontId="1"/>
  </si>
  <si>
    <t>科目区分</t>
    <rPh sb="0" eb="2">
      <t>カモク</t>
    </rPh>
    <rPh sb="2" eb="4">
      <t>クブン</t>
    </rPh>
    <phoneticPr fontId="1"/>
  </si>
  <si>
    <t>部門</t>
    <rPh sb="0" eb="2">
      <t>ブモン</t>
    </rPh>
    <phoneticPr fontId="1"/>
  </si>
  <si>
    <t>会計数値</t>
    <rPh sb="0" eb="4">
      <t>カイケイスウチ</t>
    </rPh>
    <phoneticPr fontId="1"/>
  </si>
  <si>
    <t>NO</t>
    <phoneticPr fontId="1"/>
  </si>
  <si>
    <t>前期繰越</t>
    <rPh sb="0" eb="2">
      <t>ゼンキ</t>
    </rPh>
    <rPh sb="2" eb="4">
      <t>クリコシ</t>
    </rPh>
    <phoneticPr fontId="1"/>
  </si>
  <si>
    <t>4月売上計上</t>
    <rPh sb="1" eb="2">
      <t>ツキ</t>
    </rPh>
    <rPh sb="2" eb="4">
      <t>ウリアゲ</t>
    </rPh>
    <rPh sb="4" eb="6">
      <t>ケイジョウ</t>
    </rPh>
    <phoneticPr fontId="1"/>
  </si>
  <si>
    <t>５月売上計上</t>
    <rPh sb="1" eb="2">
      <t>ツキ</t>
    </rPh>
    <rPh sb="2" eb="4">
      <t>ウリアゲ</t>
    </rPh>
    <rPh sb="4" eb="6">
      <t>ケイジョウ</t>
    </rPh>
    <phoneticPr fontId="1"/>
  </si>
  <si>
    <t>6月売上計上</t>
    <rPh sb="1" eb="2">
      <t>ツキ</t>
    </rPh>
    <rPh sb="2" eb="4">
      <t>ウリアゲ</t>
    </rPh>
    <rPh sb="4" eb="6">
      <t>ケイジョウ</t>
    </rPh>
    <phoneticPr fontId="1"/>
  </si>
  <si>
    <t>7月売上計上</t>
    <rPh sb="1" eb="2">
      <t>ツキ</t>
    </rPh>
    <rPh sb="2" eb="4">
      <t>ウリアゲ</t>
    </rPh>
    <rPh sb="4" eb="6">
      <t>ケイジョウ</t>
    </rPh>
    <phoneticPr fontId="1"/>
  </si>
  <si>
    <t>8月売上計上</t>
    <rPh sb="1" eb="2">
      <t>ツキ</t>
    </rPh>
    <rPh sb="2" eb="4">
      <t>ウリアゲ</t>
    </rPh>
    <rPh sb="4" eb="6">
      <t>ケイジョウ</t>
    </rPh>
    <phoneticPr fontId="1"/>
  </si>
  <si>
    <t>9月売上計上</t>
    <rPh sb="1" eb="2">
      <t>ツキ</t>
    </rPh>
    <rPh sb="2" eb="4">
      <t>ウリアゲ</t>
    </rPh>
    <rPh sb="4" eb="6">
      <t>ケイジョウ</t>
    </rPh>
    <phoneticPr fontId="1"/>
  </si>
  <si>
    <t>10月売上計上</t>
    <rPh sb="2" eb="3">
      <t>ツキ</t>
    </rPh>
    <rPh sb="3" eb="5">
      <t>ウリアゲ</t>
    </rPh>
    <rPh sb="5" eb="7">
      <t>ケイジョウ</t>
    </rPh>
    <phoneticPr fontId="1"/>
  </si>
  <si>
    <t>11月売上計上</t>
    <rPh sb="2" eb="3">
      <t>ツキ</t>
    </rPh>
    <rPh sb="3" eb="5">
      <t>ウリアゲ</t>
    </rPh>
    <rPh sb="5" eb="7">
      <t>ケイジョウ</t>
    </rPh>
    <phoneticPr fontId="1"/>
  </si>
  <si>
    <t>12月売上計上</t>
    <rPh sb="2" eb="3">
      <t>ツキ</t>
    </rPh>
    <rPh sb="3" eb="5">
      <t>ウリアゲ</t>
    </rPh>
    <rPh sb="5" eb="7">
      <t>ケイジョウ</t>
    </rPh>
    <phoneticPr fontId="1"/>
  </si>
  <si>
    <t>翌１月売上計上</t>
    <rPh sb="0" eb="1">
      <t>ヨク</t>
    </rPh>
    <rPh sb="2" eb="3">
      <t>ツキ</t>
    </rPh>
    <rPh sb="3" eb="5">
      <t>ウリアゲ</t>
    </rPh>
    <rPh sb="5" eb="7">
      <t>ケイジョウ</t>
    </rPh>
    <phoneticPr fontId="1"/>
  </si>
  <si>
    <t>翌２月売上計上</t>
    <rPh sb="0" eb="1">
      <t>ヨク</t>
    </rPh>
    <rPh sb="2" eb="3">
      <t>ツキ</t>
    </rPh>
    <rPh sb="3" eb="5">
      <t>ウリアゲ</t>
    </rPh>
    <rPh sb="5" eb="7">
      <t>ケイジョウ</t>
    </rPh>
    <phoneticPr fontId="1"/>
  </si>
  <si>
    <t>翌３月売上計上</t>
    <rPh sb="0" eb="1">
      <t>ヨク</t>
    </rPh>
    <rPh sb="2" eb="3">
      <t>ツキ</t>
    </rPh>
    <rPh sb="3" eb="5">
      <t>ウリアゲ</t>
    </rPh>
    <rPh sb="5" eb="7">
      <t>ケイジョウ</t>
    </rPh>
    <phoneticPr fontId="1"/>
  </si>
  <si>
    <t>【調整組織】予算元帳</t>
    <rPh sb="1" eb="5">
      <t>チョウセイソシキ</t>
    </rPh>
    <rPh sb="6" eb="8">
      <t>ヨサン</t>
    </rPh>
    <rPh sb="8" eb="10">
      <t>モトチョウ</t>
    </rPh>
    <phoneticPr fontId="1"/>
  </si>
  <si>
    <t>非会計数値</t>
    <rPh sb="0" eb="1">
      <t>ヒ</t>
    </rPh>
    <rPh sb="1" eb="5">
      <t>カイケイスウチ</t>
    </rPh>
    <phoneticPr fontId="1"/>
  </si>
  <si>
    <t>4月販売数量の計上</t>
    <rPh sb="1" eb="2">
      <t>ツキ</t>
    </rPh>
    <rPh sb="2" eb="6">
      <t>ハンバイスウリョウ</t>
    </rPh>
    <rPh sb="7" eb="9">
      <t>ケイジョウ</t>
    </rPh>
    <phoneticPr fontId="1"/>
  </si>
  <si>
    <t>５月販売数量の計上</t>
    <rPh sb="1" eb="2">
      <t>ツキ</t>
    </rPh>
    <rPh sb="2" eb="6">
      <t>ハンバイスウリョウ</t>
    </rPh>
    <rPh sb="7" eb="9">
      <t>ケイジョウ</t>
    </rPh>
    <phoneticPr fontId="1"/>
  </si>
  <si>
    <t>６月販売数量の計上</t>
    <rPh sb="1" eb="2">
      <t>ツキ</t>
    </rPh>
    <rPh sb="2" eb="6">
      <t>ハンバイスウリョウ</t>
    </rPh>
    <rPh sb="7" eb="9">
      <t>ケイジョウ</t>
    </rPh>
    <phoneticPr fontId="1"/>
  </si>
  <si>
    <t>７月販売数量の計上</t>
    <rPh sb="1" eb="2">
      <t>ツキ</t>
    </rPh>
    <rPh sb="2" eb="6">
      <t>ハンバイスウリョウ</t>
    </rPh>
    <rPh sb="7" eb="9">
      <t>ケイジョウ</t>
    </rPh>
    <phoneticPr fontId="1"/>
  </si>
  <si>
    <t>８月販売数量の計上</t>
    <rPh sb="1" eb="2">
      <t>ツキ</t>
    </rPh>
    <rPh sb="2" eb="6">
      <t>ハンバイスウリョウ</t>
    </rPh>
    <rPh sb="7" eb="9">
      <t>ケイジョウ</t>
    </rPh>
    <phoneticPr fontId="1"/>
  </si>
  <si>
    <t>９月販売数量の計上</t>
    <rPh sb="1" eb="2">
      <t>ツキ</t>
    </rPh>
    <rPh sb="2" eb="6">
      <t>ハンバイスウリョウ</t>
    </rPh>
    <rPh sb="7" eb="9">
      <t>ケイジョウ</t>
    </rPh>
    <phoneticPr fontId="1"/>
  </si>
  <si>
    <t>10月販売数量の計上</t>
    <rPh sb="2" eb="3">
      <t>ツキ</t>
    </rPh>
    <rPh sb="3" eb="7">
      <t>ハンバイスウリョウ</t>
    </rPh>
    <rPh sb="8" eb="10">
      <t>ケイジョウ</t>
    </rPh>
    <phoneticPr fontId="1"/>
  </si>
  <si>
    <t>11月販売数量の計上</t>
    <rPh sb="2" eb="3">
      <t>ツキ</t>
    </rPh>
    <rPh sb="3" eb="7">
      <t>ハンバイスウリョウ</t>
    </rPh>
    <rPh sb="8" eb="10">
      <t>ケイジョウ</t>
    </rPh>
    <phoneticPr fontId="1"/>
  </si>
  <si>
    <t>12月販売数量の計上</t>
    <rPh sb="2" eb="3">
      <t>ツキ</t>
    </rPh>
    <rPh sb="3" eb="7">
      <t>ハンバイスウリョウ</t>
    </rPh>
    <rPh sb="8" eb="10">
      <t>ケイジョウ</t>
    </rPh>
    <phoneticPr fontId="1"/>
  </si>
  <si>
    <t>翌１月販売数量の計上</t>
    <rPh sb="0" eb="1">
      <t>ヨク</t>
    </rPh>
    <rPh sb="2" eb="3">
      <t>ツキ</t>
    </rPh>
    <rPh sb="3" eb="7">
      <t>ハンバイスウリョウ</t>
    </rPh>
    <rPh sb="8" eb="10">
      <t>ケイジョウ</t>
    </rPh>
    <phoneticPr fontId="1"/>
  </si>
  <si>
    <t>翌２月販売数量の計上</t>
    <rPh sb="0" eb="1">
      <t>ヨク</t>
    </rPh>
    <rPh sb="2" eb="3">
      <t>ツキ</t>
    </rPh>
    <rPh sb="3" eb="7">
      <t>ハンバイスウリョウ</t>
    </rPh>
    <rPh sb="8" eb="10">
      <t>ケイジョウ</t>
    </rPh>
    <phoneticPr fontId="1"/>
  </si>
  <si>
    <t>翌３月販売数量の計上</t>
    <rPh sb="0" eb="1">
      <t>ヨク</t>
    </rPh>
    <rPh sb="2" eb="3">
      <t>ツキ</t>
    </rPh>
    <rPh sb="3" eb="7">
      <t>ハンバイスウリョウ</t>
    </rPh>
    <rPh sb="8" eb="10">
      <t>ケイジョウ</t>
    </rPh>
    <phoneticPr fontId="1"/>
  </si>
  <si>
    <t>B②-2_【営業部】入力画面の「⑤・⑤’行」の「予定売上原価」の予算仕訳登録より、下記自動予算仕訳が自動計上される。</t>
    <rPh sb="6" eb="9">
      <t>エイギョウブ</t>
    </rPh>
    <rPh sb="10" eb="14">
      <t>ニュウリョクガメン</t>
    </rPh>
    <rPh sb="20" eb="21">
      <t>ギョウ</t>
    </rPh>
    <rPh sb="24" eb="28">
      <t>ヨテイウリアゲ</t>
    </rPh>
    <rPh sb="28" eb="30">
      <t>ゲンカ</t>
    </rPh>
    <rPh sb="32" eb="36">
      <t>ヨサンシワケ</t>
    </rPh>
    <rPh sb="36" eb="38">
      <t>トウロク</t>
    </rPh>
    <rPh sb="41" eb="43">
      <t>カキ</t>
    </rPh>
    <rPh sb="43" eb="45">
      <t>ジドウ</t>
    </rPh>
    <rPh sb="45" eb="47">
      <t>ヨサン</t>
    </rPh>
    <rPh sb="47" eb="49">
      <t>シワケ</t>
    </rPh>
    <rPh sb="50" eb="54">
      <t>ジドウケイジョウ</t>
    </rPh>
    <phoneticPr fontId="1"/>
  </si>
  <si>
    <t>B②-1_【営業部】入力画面の「②・③行」の「売上高」の予算仕訳登録より、下記自動予算仕訳が自動計上される。</t>
    <rPh sb="6" eb="9">
      <t>エイギョウブ</t>
    </rPh>
    <rPh sb="10" eb="14">
      <t>ニュウリョクガメン</t>
    </rPh>
    <rPh sb="19" eb="20">
      <t>ギョウ</t>
    </rPh>
    <rPh sb="23" eb="26">
      <t>ウリアゲダカ</t>
    </rPh>
    <rPh sb="28" eb="32">
      <t>ヨサンシワケ</t>
    </rPh>
    <rPh sb="32" eb="34">
      <t>トウロク</t>
    </rPh>
    <rPh sb="37" eb="39">
      <t>カキ</t>
    </rPh>
    <rPh sb="39" eb="41">
      <t>ジドウ</t>
    </rPh>
    <rPh sb="41" eb="43">
      <t>ヨサン</t>
    </rPh>
    <rPh sb="43" eb="45">
      <t>シワケ</t>
    </rPh>
    <rPh sb="46" eb="50">
      <t>ジドウケイジョウ</t>
    </rPh>
    <phoneticPr fontId="1"/>
  </si>
  <si>
    <t>B②-4_【営業部】入力画面の「⑪行」の「人件費」の予算仕訳登録より、下記自動予算仕訳が自動計上される。</t>
    <rPh sb="6" eb="9">
      <t>エイギョウブ</t>
    </rPh>
    <rPh sb="10" eb="14">
      <t>ニュウリョクガメン</t>
    </rPh>
    <rPh sb="17" eb="18">
      <t>ギョウ</t>
    </rPh>
    <rPh sb="21" eb="24">
      <t>ジンケンヒ</t>
    </rPh>
    <rPh sb="26" eb="30">
      <t>ヨサンシワケ</t>
    </rPh>
    <rPh sb="30" eb="32">
      <t>トウロク</t>
    </rPh>
    <rPh sb="35" eb="37">
      <t>カキ</t>
    </rPh>
    <rPh sb="37" eb="39">
      <t>ジドウ</t>
    </rPh>
    <rPh sb="39" eb="41">
      <t>ヨサン</t>
    </rPh>
    <rPh sb="41" eb="43">
      <t>シワケ</t>
    </rPh>
    <rPh sb="44" eb="48">
      <t>ジドウケイジョウ</t>
    </rPh>
    <phoneticPr fontId="1"/>
  </si>
  <si>
    <t>B②-3_【営業部】入力画面の「⑦行」の「販促費」の予算仕訳登録より、下記自動予算仕訳が自動計上される。</t>
    <rPh sb="6" eb="9">
      <t>エイギョウブ</t>
    </rPh>
    <rPh sb="10" eb="14">
      <t>ニュウリョクガメン</t>
    </rPh>
    <rPh sb="17" eb="18">
      <t>ギョウ</t>
    </rPh>
    <rPh sb="21" eb="24">
      <t>ハンソクヒ</t>
    </rPh>
    <rPh sb="26" eb="30">
      <t>ヨサンシワケ</t>
    </rPh>
    <rPh sb="30" eb="32">
      <t>トウロク</t>
    </rPh>
    <rPh sb="35" eb="37">
      <t>カキ</t>
    </rPh>
    <rPh sb="37" eb="39">
      <t>ジドウ</t>
    </rPh>
    <rPh sb="39" eb="41">
      <t>ヨサン</t>
    </rPh>
    <rPh sb="41" eb="43">
      <t>シワケ</t>
    </rPh>
    <rPh sb="44" eb="48">
      <t>ジドウケイジョウ</t>
    </rPh>
    <phoneticPr fontId="1"/>
  </si>
  <si>
    <t>B②-5_【営業部】入力画面の「⑫行」の「固定販管費」の予算仕訳登録より、下記自動予算仕訳が自動計上される。</t>
    <rPh sb="6" eb="9">
      <t>エイギョウブ</t>
    </rPh>
    <rPh sb="10" eb="14">
      <t>ニュウリョクガメン</t>
    </rPh>
    <rPh sb="17" eb="18">
      <t>ギョウ</t>
    </rPh>
    <rPh sb="21" eb="23">
      <t>コテイ</t>
    </rPh>
    <rPh sb="23" eb="26">
      <t>ハンカンヒ</t>
    </rPh>
    <rPh sb="28" eb="32">
      <t>ヨサンシワケ</t>
    </rPh>
    <rPh sb="32" eb="34">
      <t>トウロク</t>
    </rPh>
    <rPh sb="37" eb="39">
      <t>カキ</t>
    </rPh>
    <rPh sb="39" eb="41">
      <t>ジドウ</t>
    </rPh>
    <rPh sb="41" eb="43">
      <t>ヨサン</t>
    </rPh>
    <rPh sb="43" eb="45">
      <t>シワケ</t>
    </rPh>
    <rPh sb="46" eb="50">
      <t>ジドウケイジョウ</t>
    </rPh>
    <phoneticPr fontId="1"/>
  </si>
  <si>
    <t>4月予定売上原価計上</t>
    <rPh sb="1" eb="2">
      <t>ツキ</t>
    </rPh>
    <rPh sb="2" eb="4">
      <t>ヨテイ</t>
    </rPh>
    <rPh sb="4" eb="6">
      <t>ウリアゲ</t>
    </rPh>
    <rPh sb="6" eb="8">
      <t>ゲンカ</t>
    </rPh>
    <rPh sb="8" eb="10">
      <t>ケイジョウ</t>
    </rPh>
    <phoneticPr fontId="1"/>
  </si>
  <si>
    <t>５月予定売上原価計上</t>
    <rPh sb="1" eb="2">
      <t>ツキ</t>
    </rPh>
    <rPh sb="2" eb="4">
      <t>ヨテイ</t>
    </rPh>
    <rPh sb="4" eb="6">
      <t>ウリアゲ</t>
    </rPh>
    <rPh sb="6" eb="8">
      <t>ゲンカ</t>
    </rPh>
    <rPh sb="8" eb="10">
      <t>ケイジョウ</t>
    </rPh>
    <phoneticPr fontId="1"/>
  </si>
  <si>
    <t>6月予定売上原価計上</t>
    <rPh sb="1" eb="2">
      <t>ツキ</t>
    </rPh>
    <rPh sb="2" eb="4">
      <t>ヨテイ</t>
    </rPh>
    <rPh sb="4" eb="6">
      <t>ウリアゲ</t>
    </rPh>
    <rPh sb="6" eb="8">
      <t>ゲンカ</t>
    </rPh>
    <rPh sb="8" eb="10">
      <t>ケイジョウ</t>
    </rPh>
    <phoneticPr fontId="1"/>
  </si>
  <si>
    <t>7月予定売上原価計上</t>
    <rPh sb="1" eb="2">
      <t>ツキ</t>
    </rPh>
    <rPh sb="2" eb="4">
      <t>ヨテイ</t>
    </rPh>
    <rPh sb="4" eb="6">
      <t>ウリアゲ</t>
    </rPh>
    <rPh sb="6" eb="8">
      <t>ゲンカ</t>
    </rPh>
    <rPh sb="8" eb="10">
      <t>ケイジョウ</t>
    </rPh>
    <phoneticPr fontId="1"/>
  </si>
  <si>
    <t>8月予定売上原価計上</t>
    <rPh sb="1" eb="2">
      <t>ツキ</t>
    </rPh>
    <rPh sb="2" eb="4">
      <t>ヨテイ</t>
    </rPh>
    <rPh sb="4" eb="6">
      <t>ウリアゲ</t>
    </rPh>
    <rPh sb="6" eb="8">
      <t>ゲンカ</t>
    </rPh>
    <rPh sb="8" eb="10">
      <t>ケイジョウ</t>
    </rPh>
    <phoneticPr fontId="1"/>
  </si>
  <si>
    <t>9月予定売上原価計上</t>
    <rPh sb="1" eb="2">
      <t>ツキ</t>
    </rPh>
    <rPh sb="2" eb="4">
      <t>ヨテイ</t>
    </rPh>
    <rPh sb="4" eb="6">
      <t>ウリアゲ</t>
    </rPh>
    <rPh sb="6" eb="8">
      <t>ゲンカ</t>
    </rPh>
    <rPh sb="8" eb="10">
      <t>ケイジョウ</t>
    </rPh>
    <phoneticPr fontId="1"/>
  </si>
  <si>
    <t>10月予定売上原価計上</t>
    <rPh sb="2" eb="3">
      <t>ツキ</t>
    </rPh>
    <rPh sb="3" eb="5">
      <t>ヨテイ</t>
    </rPh>
    <rPh sb="5" eb="7">
      <t>ウリアゲ</t>
    </rPh>
    <rPh sb="7" eb="9">
      <t>ゲンカ</t>
    </rPh>
    <rPh sb="9" eb="11">
      <t>ケイジョウ</t>
    </rPh>
    <phoneticPr fontId="1"/>
  </si>
  <si>
    <t>11月予定売上原価計上</t>
    <rPh sb="2" eb="3">
      <t>ツキ</t>
    </rPh>
    <rPh sb="3" eb="5">
      <t>ヨテイ</t>
    </rPh>
    <rPh sb="5" eb="7">
      <t>ウリアゲ</t>
    </rPh>
    <rPh sb="7" eb="9">
      <t>ゲンカ</t>
    </rPh>
    <rPh sb="9" eb="11">
      <t>ケイジョウ</t>
    </rPh>
    <phoneticPr fontId="1"/>
  </si>
  <si>
    <t>12月予定売上原価計上</t>
    <rPh sb="2" eb="3">
      <t>ツキ</t>
    </rPh>
    <rPh sb="3" eb="5">
      <t>ヨテイ</t>
    </rPh>
    <rPh sb="5" eb="7">
      <t>ウリアゲ</t>
    </rPh>
    <rPh sb="7" eb="9">
      <t>ゲンカ</t>
    </rPh>
    <rPh sb="9" eb="11">
      <t>ケイジョウ</t>
    </rPh>
    <phoneticPr fontId="1"/>
  </si>
  <si>
    <t>翌１月予定売上原価計上</t>
    <rPh sb="0" eb="1">
      <t>ヨク</t>
    </rPh>
    <rPh sb="2" eb="3">
      <t>ツキ</t>
    </rPh>
    <rPh sb="3" eb="5">
      <t>ヨテイ</t>
    </rPh>
    <rPh sb="5" eb="7">
      <t>ウリアゲ</t>
    </rPh>
    <rPh sb="7" eb="9">
      <t>ゲンカ</t>
    </rPh>
    <rPh sb="9" eb="11">
      <t>ケイジョウ</t>
    </rPh>
    <phoneticPr fontId="1"/>
  </si>
  <si>
    <t>翌２月予定売上原価計上</t>
    <rPh sb="0" eb="1">
      <t>ヨク</t>
    </rPh>
    <rPh sb="2" eb="3">
      <t>ツキ</t>
    </rPh>
    <rPh sb="3" eb="5">
      <t>ヨテイ</t>
    </rPh>
    <rPh sb="5" eb="7">
      <t>ウリアゲ</t>
    </rPh>
    <rPh sb="7" eb="9">
      <t>ゲンカ</t>
    </rPh>
    <rPh sb="9" eb="11">
      <t>ケイジョウ</t>
    </rPh>
    <phoneticPr fontId="1"/>
  </si>
  <si>
    <t>翌３月予定売上原価計上</t>
    <rPh sb="0" eb="1">
      <t>ヨク</t>
    </rPh>
    <rPh sb="2" eb="3">
      <t>ツキ</t>
    </rPh>
    <rPh sb="3" eb="5">
      <t>ヨテイ</t>
    </rPh>
    <rPh sb="5" eb="7">
      <t>ウリアゲ</t>
    </rPh>
    <rPh sb="7" eb="9">
      <t>ゲンカ</t>
    </rPh>
    <rPh sb="9" eb="11">
      <t>ケイジョウ</t>
    </rPh>
    <phoneticPr fontId="1"/>
  </si>
  <si>
    <t>4月販促費計上</t>
    <rPh sb="1" eb="2">
      <t>ツキ</t>
    </rPh>
    <rPh sb="2" eb="5">
      <t>ハンソクヒ</t>
    </rPh>
    <rPh sb="5" eb="7">
      <t>ケイジョウ</t>
    </rPh>
    <phoneticPr fontId="1"/>
  </si>
  <si>
    <t>５月販促費計上</t>
    <rPh sb="1" eb="2">
      <t>ツキ</t>
    </rPh>
    <rPh sb="2" eb="4">
      <t>ハンソク</t>
    </rPh>
    <rPh sb="4" eb="5">
      <t>ヒ</t>
    </rPh>
    <rPh sb="5" eb="7">
      <t>ケイジョウ</t>
    </rPh>
    <phoneticPr fontId="1"/>
  </si>
  <si>
    <t>6月販促費計上</t>
    <rPh sb="1" eb="2">
      <t>ツキ</t>
    </rPh>
    <rPh sb="2" eb="4">
      <t>ハンソク</t>
    </rPh>
    <rPh sb="4" eb="5">
      <t>ヒ</t>
    </rPh>
    <rPh sb="5" eb="7">
      <t>ケイジョウ</t>
    </rPh>
    <phoneticPr fontId="1"/>
  </si>
  <si>
    <t>7月販促費計上</t>
    <rPh sb="1" eb="2">
      <t>ツキ</t>
    </rPh>
    <rPh sb="2" eb="4">
      <t>ハンソク</t>
    </rPh>
    <rPh sb="4" eb="5">
      <t>ヒ</t>
    </rPh>
    <rPh sb="5" eb="7">
      <t>ケイジョウ</t>
    </rPh>
    <phoneticPr fontId="1"/>
  </si>
  <si>
    <t>8月販促費計上</t>
    <rPh sb="1" eb="2">
      <t>ツキ</t>
    </rPh>
    <rPh sb="2" eb="4">
      <t>ハンソク</t>
    </rPh>
    <rPh sb="4" eb="5">
      <t>ヒ</t>
    </rPh>
    <rPh sb="5" eb="7">
      <t>ケイジョウ</t>
    </rPh>
    <phoneticPr fontId="1"/>
  </si>
  <si>
    <t>9月販促費計上</t>
    <rPh sb="1" eb="2">
      <t>ツキ</t>
    </rPh>
    <rPh sb="2" eb="4">
      <t>ハンソク</t>
    </rPh>
    <rPh sb="4" eb="5">
      <t>ヒ</t>
    </rPh>
    <rPh sb="5" eb="7">
      <t>ケイジョウ</t>
    </rPh>
    <phoneticPr fontId="1"/>
  </si>
  <si>
    <t>10月販促費計上</t>
    <rPh sb="2" eb="3">
      <t>ツキ</t>
    </rPh>
    <rPh sb="3" eb="5">
      <t>ハンソク</t>
    </rPh>
    <rPh sb="5" eb="6">
      <t>ヒ</t>
    </rPh>
    <rPh sb="6" eb="8">
      <t>ケイジョウ</t>
    </rPh>
    <phoneticPr fontId="1"/>
  </si>
  <si>
    <t>11月販促費計上</t>
    <rPh sb="2" eb="3">
      <t>ツキ</t>
    </rPh>
    <rPh sb="3" eb="5">
      <t>ハンソク</t>
    </rPh>
    <rPh sb="5" eb="6">
      <t>ヒ</t>
    </rPh>
    <rPh sb="6" eb="8">
      <t>ケイジョウ</t>
    </rPh>
    <phoneticPr fontId="1"/>
  </si>
  <si>
    <t>12月販促費計上</t>
    <rPh sb="2" eb="3">
      <t>ツキ</t>
    </rPh>
    <rPh sb="3" eb="5">
      <t>ハンソク</t>
    </rPh>
    <rPh sb="5" eb="6">
      <t>ヒ</t>
    </rPh>
    <rPh sb="6" eb="8">
      <t>ケイジョウ</t>
    </rPh>
    <phoneticPr fontId="1"/>
  </si>
  <si>
    <t>翌１月販促費計上</t>
    <rPh sb="0" eb="1">
      <t>ヨク</t>
    </rPh>
    <rPh sb="2" eb="3">
      <t>ツキ</t>
    </rPh>
    <rPh sb="3" eb="5">
      <t>ハンソク</t>
    </rPh>
    <rPh sb="5" eb="6">
      <t>ヒ</t>
    </rPh>
    <rPh sb="6" eb="8">
      <t>ケイジョウ</t>
    </rPh>
    <phoneticPr fontId="1"/>
  </si>
  <si>
    <t>翌２月販促費計上</t>
    <rPh sb="0" eb="1">
      <t>ヨク</t>
    </rPh>
    <rPh sb="2" eb="3">
      <t>ツキ</t>
    </rPh>
    <rPh sb="3" eb="5">
      <t>ハンソク</t>
    </rPh>
    <rPh sb="5" eb="6">
      <t>ヒ</t>
    </rPh>
    <rPh sb="6" eb="8">
      <t>ケイジョウ</t>
    </rPh>
    <phoneticPr fontId="1"/>
  </si>
  <si>
    <t>翌３月販促費計上</t>
    <rPh sb="0" eb="1">
      <t>ヨク</t>
    </rPh>
    <rPh sb="2" eb="3">
      <t>ツキ</t>
    </rPh>
    <rPh sb="3" eb="5">
      <t>ハンソク</t>
    </rPh>
    <rPh sb="5" eb="6">
      <t>ヒ</t>
    </rPh>
    <rPh sb="6" eb="8">
      <t>ケイジョウ</t>
    </rPh>
    <phoneticPr fontId="1"/>
  </si>
  <si>
    <t>1A</t>
  </si>
  <si>
    <t>２A</t>
  </si>
  <si>
    <t>3A</t>
  </si>
  <si>
    <t>4A</t>
  </si>
  <si>
    <t>5A</t>
  </si>
  <si>
    <t>6A</t>
  </si>
  <si>
    <t>7A</t>
  </si>
  <si>
    <t>8A</t>
  </si>
  <si>
    <t>9A</t>
  </si>
  <si>
    <t>10A</t>
  </si>
  <si>
    <t>11A</t>
  </si>
  <si>
    <t>12A</t>
  </si>
  <si>
    <t>仮勘定</t>
    <rPh sb="0" eb="3">
      <t>カリカンジョウ</t>
    </rPh>
    <phoneticPr fontId="1"/>
  </si>
  <si>
    <t>営業部</t>
    <rPh sb="0" eb="3">
      <t>エイギョウブ</t>
    </rPh>
    <phoneticPr fontId="1"/>
  </si>
  <si>
    <t>4月人件費計上</t>
    <rPh sb="1" eb="2">
      <t>ツキ</t>
    </rPh>
    <rPh sb="2" eb="5">
      <t>ジンケンヒ</t>
    </rPh>
    <rPh sb="5" eb="7">
      <t>ケイジョウ</t>
    </rPh>
    <phoneticPr fontId="1"/>
  </si>
  <si>
    <t>５月人件費計上</t>
    <rPh sb="1" eb="2">
      <t>ツキ</t>
    </rPh>
    <rPh sb="2" eb="5">
      <t>ジンケンヒ</t>
    </rPh>
    <rPh sb="5" eb="7">
      <t>ケイジョウ</t>
    </rPh>
    <phoneticPr fontId="1"/>
  </si>
  <si>
    <t>６月人件費計上</t>
    <rPh sb="1" eb="2">
      <t>ツキ</t>
    </rPh>
    <rPh sb="2" eb="5">
      <t>ジンケンヒ</t>
    </rPh>
    <rPh sb="5" eb="7">
      <t>ケイジョウ</t>
    </rPh>
    <phoneticPr fontId="1"/>
  </si>
  <si>
    <t>７月人件費計上</t>
    <rPh sb="1" eb="2">
      <t>ツキ</t>
    </rPh>
    <rPh sb="2" eb="5">
      <t>ジンケンヒ</t>
    </rPh>
    <rPh sb="5" eb="7">
      <t>ケイジョウ</t>
    </rPh>
    <phoneticPr fontId="1"/>
  </si>
  <si>
    <t>８月人件費計上</t>
    <rPh sb="1" eb="2">
      <t>ツキ</t>
    </rPh>
    <rPh sb="2" eb="5">
      <t>ジンケンヒ</t>
    </rPh>
    <rPh sb="5" eb="7">
      <t>ケイジョウ</t>
    </rPh>
    <phoneticPr fontId="1"/>
  </si>
  <si>
    <t>９月人件費計上</t>
    <rPh sb="1" eb="2">
      <t>ツキ</t>
    </rPh>
    <rPh sb="2" eb="5">
      <t>ジンケンヒ</t>
    </rPh>
    <rPh sb="5" eb="7">
      <t>ケイジョウ</t>
    </rPh>
    <phoneticPr fontId="1"/>
  </si>
  <si>
    <t>10月人件費計上</t>
    <rPh sb="2" eb="3">
      <t>ツキ</t>
    </rPh>
    <rPh sb="3" eb="6">
      <t>ジンケンヒ</t>
    </rPh>
    <rPh sb="6" eb="8">
      <t>ケイジョウ</t>
    </rPh>
    <phoneticPr fontId="1"/>
  </si>
  <si>
    <t>11月人件費計上</t>
    <rPh sb="2" eb="3">
      <t>ツキ</t>
    </rPh>
    <rPh sb="3" eb="6">
      <t>ジンケンヒ</t>
    </rPh>
    <rPh sb="6" eb="8">
      <t>ケイジョウ</t>
    </rPh>
    <phoneticPr fontId="1"/>
  </si>
  <si>
    <t>12月人件費計上</t>
    <rPh sb="2" eb="3">
      <t>ツキ</t>
    </rPh>
    <rPh sb="3" eb="6">
      <t>ジンケンヒ</t>
    </rPh>
    <rPh sb="6" eb="8">
      <t>ケイジョウ</t>
    </rPh>
    <phoneticPr fontId="1"/>
  </si>
  <si>
    <t>翌1月人件費計上</t>
    <rPh sb="0" eb="1">
      <t>ヨク</t>
    </rPh>
    <rPh sb="2" eb="3">
      <t>ツキ</t>
    </rPh>
    <rPh sb="3" eb="6">
      <t>ジンケンヒ</t>
    </rPh>
    <rPh sb="6" eb="8">
      <t>ケイジョウ</t>
    </rPh>
    <phoneticPr fontId="1"/>
  </si>
  <si>
    <t>翌２月人件費計上</t>
    <rPh sb="0" eb="1">
      <t>ヨク</t>
    </rPh>
    <rPh sb="2" eb="3">
      <t>ツキ</t>
    </rPh>
    <rPh sb="3" eb="6">
      <t>ジンケンヒ</t>
    </rPh>
    <rPh sb="6" eb="8">
      <t>ケイジョウ</t>
    </rPh>
    <phoneticPr fontId="1"/>
  </si>
  <si>
    <t>翌３月人件費計上</t>
    <rPh sb="0" eb="1">
      <t>ヨク</t>
    </rPh>
    <rPh sb="2" eb="3">
      <t>ツキ</t>
    </rPh>
    <rPh sb="3" eb="6">
      <t>ジンケンヒ</t>
    </rPh>
    <rPh sb="6" eb="8">
      <t>ケイジョウ</t>
    </rPh>
    <phoneticPr fontId="1"/>
  </si>
  <si>
    <t>4月固定販管費計上</t>
    <rPh sb="1" eb="2">
      <t>ツキ</t>
    </rPh>
    <rPh sb="2" eb="4">
      <t>コテイ</t>
    </rPh>
    <rPh sb="4" eb="7">
      <t>ハンカンヒ</t>
    </rPh>
    <rPh sb="7" eb="9">
      <t>ケイジョウ</t>
    </rPh>
    <phoneticPr fontId="1"/>
  </si>
  <si>
    <t>５月固定販管費計上</t>
    <rPh sb="1" eb="2">
      <t>ツキ</t>
    </rPh>
    <rPh sb="2" eb="4">
      <t>コテイ</t>
    </rPh>
    <rPh sb="4" eb="7">
      <t>ハンカンヒ</t>
    </rPh>
    <rPh sb="7" eb="9">
      <t>ケイジョウ</t>
    </rPh>
    <phoneticPr fontId="1"/>
  </si>
  <si>
    <t>6月固定販管費計上</t>
    <rPh sb="1" eb="2">
      <t>ツキ</t>
    </rPh>
    <rPh sb="2" eb="4">
      <t>コテイ</t>
    </rPh>
    <rPh sb="4" eb="7">
      <t>ハンカンヒ</t>
    </rPh>
    <rPh sb="7" eb="9">
      <t>ケイジョウ</t>
    </rPh>
    <phoneticPr fontId="1"/>
  </si>
  <si>
    <t>7月固定販管費計上</t>
    <rPh sb="1" eb="2">
      <t>ツキ</t>
    </rPh>
    <rPh sb="2" eb="4">
      <t>コテイ</t>
    </rPh>
    <rPh sb="4" eb="7">
      <t>ハンカンヒ</t>
    </rPh>
    <rPh sb="7" eb="9">
      <t>ケイジョウ</t>
    </rPh>
    <phoneticPr fontId="1"/>
  </si>
  <si>
    <t>8月固定販管費計上</t>
    <rPh sb="1" eb="2">
      <t>ツキ</t>
    </rPh>
    <rPh sb="2" eb="4">
      <t>コテイ</t>
    </rPh>
    <rPh sb="4" eb="7">
      <t>ハンカンヒ</t>
    </rPh>
    <rPh sb="7" eb="9">
      <t>ケイジョウ</t>
    </rPh>
    <phoneticPr fontId="1"/>
  </si>
  <si>
    <t>9月固定販管費計上</t>
    <rPh sb="1" eb="2">
      <t>ツキ</t>
    </rPh>
    <rPh sb="2" eb="4">
      <t>コテイ</t>
    </rPh>
    <rPh sb="4" eb="7">
      <t>ハンカンヒ</t>
    </rPh>
    <rPh sb="7" eb="9">
      <t>ケイジョウ</t>
    </rPh>
    <phoneticPr fontId="1"/>
  </si>
  <si>
    <t>10月固定販管費計上</t>
    <rPh sb="2" eb="3">
      <t>ツキ</t>
    </rPh>
    <rPh sb="3" eb="5">
      <t>コテイ</t>
    </rPh>
    <rPh sb="5" eb="8">
      <t>ハンカンヒ</t>
    </rPh>
    <rPh sb="8" eb="10">
      <t>ケイジョウ</t>
    </rPh>
    <phoneticPr fontId="1"/>
  </si>
  <si>
    <t>11月固定販管費計上</t>
    <rPh sb="2" eb="3">
      <t>ツキ</t>
    </rPh>
    <rPh sb="3" eb="5">
      <t>コテイ</t>
    </rPh>
    <rPh sb="5" eb="8">
      <t>ハンカンヒ</t>
    </rPh>
    <rPh sb="8" eb="10">
      <t>ケイジョウ</t>
    </rPh>
    <phoneticPr fontId="1"/>
  </si>
  <si>
    <t>12月固定販管費計上</t>
    <rPh sb="2" eb="3">
      <t>ツキ</t>
    </rPh>
    <rPh sb="3" eb="5">
      <t>コテイ</t>
    </rPh>
    <rPh sb="5" eb="8">
      <t>ハンカンヒ</t>
    </rPh>
    <rPh sb="8" eb="10">
      <t>ケイジョウ</t>
    </rPh>
    <phoneticPr fontId="1"/>
  </si>
  <si>
    <t>翌１月固定販管費計上</t>
    <rPh sb="0" eb="1">
      <t>ヨク</t>
    </rPh>
    <rPh sb="2" eb="3">
      <t>ツキ</t>
    </rPh>
    <rPh sb="3" eb="5">
      <t>コテイ</t>
    </rPh>
    <rPh sb="5" eb="8">
      <t>ハンカンヒ</t>
    </rPh>
    <rPh sb="8" eb="10">
      <t>ケイジョウ</t>
    </rPh>
    <phoneticPr fontId="1"/>
  </si>
  <si>
    <t>翌２月固定販管費計上</t>
    <rPh sb="0" eb="1">
      <t>ヨク</t>
    </rPh>
    <rPh sb="2" eb="3">
      <t>ツキ</t>
    </rPh>
    <rPh sb="3" eb="5">
      <t>コテイ</t>
    </rPh>
    <rPh sb="5" eb="8">
      <t>ハンカンヒ</t>
    </rPh>
    <rPh sb="8" eb="10">
      <t>ケイジョウ</t>
    </rPh>
    <phoneticPr fontId="1"/>
  </si>
  <si>
    <t>翌３月固定販管費計上</t>
    <rPh sb="0" eb="1">
      <t>ヨク</t>
    </rPh>
    <rPh sb="2" eb="3">
      <t>ツキ</t>
    </rPh>
    <rPh sb="3" eb="5">
      <t>コテイ</t>
    </rPh>
    <rPh sb="5" eb="8">
      <t>ハンカンヒ</t>
    </rPh>
    <rPh sb="8" eb="10">
      <t>ケイジョウ</t>
    </rPh>
    <phoneticPr fontId="1"/>
  </si>
  <si>
    <t>②予算会計システム（その１【営業部】：入力画面→予算仕訳→予算元帳）</t>
    <rPh sb="1" eb="5">
      <t>ヨサンカイケイ</t>
    </rPh>
    <rPh sb="14" eb="17">
      <t>エイギョウブ</t>
    </rPh>
    <rPh sb="19" eb="21">
      <t>ニュウリョク</t>
    </rPh>
    <rPh sb="21" eb="23">
      <t>ガメン</t>
    </rPh>
    <rPh sb="24" eb="28">
      <t>ヨサンシワケ</t>
    </rPh>
    <rPh sb="29" eb="33">
      <t>ヨサンモトチョウ</t>
    </rPh>
    <phoneticPr fontId="1"/>
  </si>
  <si>
    <t>問題</t>
    <rPh sb="0" eb="2">
      <t>モンダイ</t>
    </rPh>
    <phoneticPr fontId="1"/>
  </si>
  <si>
    <t>千円</t>
    <phoneticPr fontId="1"/>
  </si>
  <si>
    <t>千円／</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</si>
</sst>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quot;No.&quot;#"/>
    <numFmt numFmtId="178" formatCode="&quot;第&quot;#&quot;回&quot;"/>
    <numFmt numFmtId="179" formatCode="#,##0.0;&quot;△ &quot;#,##0.0"/>
    <numFmt numFmtId="180" formatCode="0_);[Red]\(0\)"/>
    <numFmt numFmtId="181" formatCode="#,##0_ "/>
  </numFmts>
  <fonts count="31"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b/>
      <sz val="18"/>
      <color theme="1"/>
      <name val="游ゴシック"/>
      <family val="3"/>
      <charset val="128"/>
      <scheme val="minor"/>
    </font>
    <font>
      <b/>
      <sz val="16"/>
      <color rgb="FFFF0000"/>
      <name val="游ゴシック"/>
      <family val="3"/>
      <charset val="128"/>
      <scheme val="minor"/>
    </font>
    <font>
      <sz val="18"/>
      <color theme="1"/>
      <name val="游ゴシック"/>
      <family val="2"/>
      <charset val="128"/>
      <scheme val="minor"/>
    </font>
    <font>
      <b/>
      <sz val="18"/>
      <color rgb="FFFF0000"/>
      <name val="游ゴシック"/>
      <family val="3"/>
      <charset val="128"/>
      <scheme val="minor"/>
    </font>
    <font>
      <b/>
      <sz val="16"/>
      <color theme="0"/>
      <name val="游ゴシック"/>
      <family val="3"/>
      <charset val="128"/>
      <scheme val="minor"/>
    </font>
    <font>
      <b/>
      <sz val="18"/>
      <name val="メイリオ"/>
      <family val="3"/>
      <charset val="128"/>
    </font>
    <font>
      <b/>
      <sz val="11"/>
      <color theme="1"/>
      <name val="メイリオ"/>
      <family val="3"/>
      <charset val="128"/>
    </font>
    <font>
      <b/>
      <sz val="11"/>
      <color rgb="FFFF0000"/>
      <name val="メイリオ"/>
      <family val="3"/>
      <charset val="128"/>
    </font>
    <font>
      <b/>
      <sz val="12"/>
      <color theme="1"/>
      <name val="メイリオ"/>
      <family val="3"/>
      <charset val="128"/>
    </font>
  </fonts>
  <fills count="1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rgb="FF00206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9" tint="0.7999816888943144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323">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0" borderId="0" xfId="0" applyNumberFormat="1"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176" fontId="8" fillId="10" borderId="1" xfId="0" applyNumberFormat="1" applyFont="1" applyFill="1" applyBorder="1">
      <alignment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9" fontId="8" fillId="0" borderId="1" xfId="0" applyNumberFormat="1" applyFont="1" applyBorder="1">
      <alignment vertical="center"/>
    </xf>
    <xf numFmtId="0" fontId="3" fillId="2" borderId="27" xfId="0" applyFont="1" applyFill="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3" fillId="0" borderId="0" xfId="0" applyFont="1" applyBorder="1" applyAlignment="1">
      <alignment horizontal="center" vertical="center"/>
    </xf>
    <xf numFmtId="0" fontId="4" fillId="0" borderId="27" xfId="0" applyFont="1" applyBorder="1">
      <alignment vertical="center"/>
    </xf>
    <xf numFmtId="0" fontId="4" fillId="0" borderId="18" xfId="0" applyFont="1" applyBorder="1" applyAlignment="1">
      <alignment horizontal="center" vertical="center"/>
    </xf>
    <xf numFmtId="0" fontId="22" fillId="0" borderId="5" xfId="0" applyFont="1" applyBorder="1" applyAlignment="1">
      <alignment vertical="center"/>
    </xf>
    <xf numFmtId="0" fontId="22" fillId="0" borderId="6" xfId="0" applyFont="1" applyBorder="1" applyAlignment="1">
      <alignment vertical="center"/>
    </xf>
    <xf numFmtId="0" fontId="22" fillId="0" borderId="7" xfId="0" applyFont="1" applyBorder="1" applyAlignment="1">
      <alignment vertical="center"/>
    </xf>
    <xf numFmtId="0" fontId="0" fillId="0" borderId="6" xfId="0" applyBorder="1">
      <alignment vertical="center"/>
    </xf>
    <xf numFmtId="0" fontId="0" fillId="0" borderId="7" xfId="0" applyBorder="1">
      <alignment vertical="center"/>
    </xf>
    <xf numFmtId="0" fontId="23" fillId="0" borderId="0" xfId="0" applyFont="1">
      <alignment vertical="center"/>
    </xf>
    <xf numFmtId="0" fontId="4" fillId="0" borderId="27" xfId="0" applyFont="1" applyBorder="1" applyAlignment="1">
      <alignment horizontal="center" vertical="center"/>
    </xf>
    <xf numFmtId="0" fontId="22" fillId="0" borderId="0" xfId="0" applyFont="1" applyAlignment="1">
      <alignment horizontal="center" vertical="center"/>
    </xf>
    <xf numFmtId="0" fontId="24" fillId="0" borderId="0" xfId="0" applyFont="1">
      <alignment vertical="center"/>
    </xf>
    <xf numFmtId="0" fontId="22" fillId="0" borderId="0" xfId="0" applyFont="1">
      <alignment vertical="center"/>
    </xf>
    <xf numFmtId="0" fontId="25" fillId="0" borderId="5" xfId="0" applyFont="1" applyBorder="1">
      <alignment vertical="center"/>
    </xf>
    <xf numFmtId="0" fontId="25" fillId="0" borderId="0" xfId="0" applyFont="1">
      <alignment vertical="center"/>
    </xf>
    <xf numFmtId="0" fontId="4" fillId="2" borderId="27" xfId="0" applyFont="1" applyFill="1" applyBorder="1" applyAlignment="1">
      <alignment horizontal="center" vertical="center"/>
    </xf>
    <xf numFmtId="0" fontId="22" fillId="0" borderId="0" xfId="0" applyFont="1" applyBorder="1" applyAlignment="1">
      <alignment horizontal="center" vertical="center"/>
    </xf>
    <xf numFmtId="0" fontId="4" fillId="0" borderId="18" xfId="0" applyFont="1" applyBorder="1" applyAlignment="1">
      <alignment horizontal="center" vertical="center" shrinkToFit="1"/>
    </xf>
    <xf numFmtId="0" fontId="28" fillId="2" borderId="16"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12" xfId="0" applyFont="1" applyFill="1" applyBorder="1">
      <alignment vertical="center"/>
    </xf>
    <xf numFmtId="0" fontId="3" fillId="3" borderId="0" xfId="0" applyFont="1" applyFill="1" applyBorder="1">
      <alignment vertical="center"/>
    </xf>
    <xf numFmtId="0" fontId="4" fillId="0" borderId="27" xfId="0" applyFont="1" applyBorder="1" applyAlignment="1">
      <alignment vertical="center" shrinkToFit="1"/>
    </xf>
    <xf numFmtId="56" fontId="3" fillId="0" borderId="27" xfId="0" applyNumberFormat="1" applyFont="1" applyBorder="1">
      <alignment vertical="center"/>
    </xf>
    <xf numFmtId="0" fontId="3" fillId="0" borderId="27" xfId="0" applyFont="1" applyBorder="1">
      <alignment vertical="center"/>
    </xf>
    <xf numFmtId="0" fontId="3" fillId="0" borderId="0" xfId="0" applyFont="1" applyBorder="1" applyAlignment="1">
      <alignment horizontal="left" vertical="center"/>
    </xf>
    <xf numFmtId="0" fontId="7" fillId="0" borderId="2" xfId="0" applyFont="1" applyBorder="1" applyAlignment="1">
      <alignment horizontal="center" vertical="center"/>
    </xf>
    <xf numFmtId="0" fontId="3" fillId="0" borderId="26" xfId="0" applyFont="1" applyBorder="1" applyAlignment="1">
      <alignment horizontal="center" vertical="center"/>
    </xf>
    <xf numFmtId="0" fontId="3" fillId="0" borderId="13" xfId="0" applyFont="1" applyBorder="1" applyAlignment="1">
      <alignment horizontal="center" vertical="center"/>
    </xf>
    <xf numFmtId="0" fontId="3" fillId="2" borderId="26" xfId="0" applyFont="1" applyFill="1" applyBorder="1" applyAlignment="1">
      <alignment horizontal="center" vertical="center"/>
    </xf>
    <xf numFmtId="0" fontId="3" fillId="2" borderId="13" xfId="0" applyFont="1" applyFill="1" applyBorder="1" applyAlignment="1">
      <alignment horizontal="center" vertical="center"/>
    </xf>
    <xf numFmtId="0" fontId="3" fillId="0" borderId="11" xfId="0" applyFont="1" applyBorder="1" applyAlignment="1">
      <alignment horizontal="center" vertical="center"/>
    </xf>
    <xf numFmtId="0" fontId="3" fillId="2" borderId="26" xfId="0" applyFont="1" applyFill="1" applyBorder="1" applyAlignment="1">
      <alignment horizontal="left" vertical="center"/>
    </xf>
    <xf numFmtId="0" fontId="3" fillId="2" borderId="13" xfId="0" applyFont="1" applyFill="1" applyBorder="1" applyAlignment="1">
      <alignment horizontal="left" vertical="center"/>
    </xf>
    <xf numFmtId="0" fontId="12" fillId="5" borderId="3" xfId="0" applyFont="1" applyFill="1" applyBorder="1" applyAlignment="1"/>
    <xf numFmtId="0" fontId="12" fillId="5" borderId="4" xfId="0" applyFont="1" applyFill="1" applyBorder="1" applyAlignment="1"/>
    <xf numFmtId="0" fontId="11" fillId="5" borderId="4" xfId="0" applyFont="1" applyFill="1" applyBorder="1" applyAlignment="1"/>
    <xf numFmtId="0" fontId="16" fillId="5" borderId="4" xfId="1" applyFont="1" applyFill="1" applyBorder="1" applyAlignment="1"/>
    <xf numFmtId="0" fontId="16" fillId="5" borderId="11" xfId="1" applyFont="1" applyFill="1" applyBorder="1" applyAlignment="1"/>
    <xf numFmtId="0" fontId="10" fillId="5" borderId="13" xfId="0" applyFont="1" applyFill="1" applyBorder="1" applyAlignment="1"/>
    <xf numFmtId="0" fontId="14" fillId="5" borderId="12" xfId="0" applyFont="1" applyFill="1" applyBorder="1" applyAlignment="1">
      <alignment horizontal="left"/>
    </xf>
    <xf numFmtId="0" fontId="21" fillId="5" borderId="0" xfId="0" applyFont="1" applyFill="1" applyBorder="1" applyAlignment="1">
      <alignment horizontal="left"/>
    </xf>
    <xf numFmtId="0" fontId="14" fillId="5" borderId="0" xfId="0" applyFont="1" applyFill="1" applyBorder="1" applyAlignment="1">
      <alignment horizontal="left"/>
    </xf>
    <xf numFmtId="177" fontId="21" fillId="5" borderId="0" xfId="0" applyNumberFormat="1" applyFont="1" applyFill="1" applyBorder="1" applyAlignment="1">
      <alignment horizontal="left"/>
    </xf>
    <xf numFmtId="177" fontId="14" fillId="5" borderId="0" xfId="0" applyNumberFormat="1" applyFont="1" applyFill="1" applyBorder="1" applyAlignment="1">
      <alignment horizontal="center"/>
    </xf>
    <xf numFmtId="0" fontId="14" fillId="5" borderId="13" xfId="0" applyFont="1" applyFill="1" applyBorder="1" applyAlignment="1"/>
    <xf numFmtId="0" fontId="3" fillId="0" borderId="40" xfId="0" applyFont="1" applyBorder="1" applyAlignment="1">
      <alignment horizontal="center" vertical="center"/>
    </xf>
    <xf numFmtId="0" fontId="8" fillId="0" borderId="12" xfId="0" applyFont="1" applyBorder="1">
      <alignment vertical="center"/>
    </xf>
    <xf numFmtId="0" fontId="7" fillId="0" borderId="0" xfId="0" applyFont="1" applyBorder="1">
      <alignment vertical="center"/>
    </xf>
    <xf numFmtId="0" fontId="7" fillId="0" borderId="0" xfId="0" applyFont="1" applyBorder="1" applyAlignment="1">
      <alignment vertical="center"/>
    </xf>
    <xf numFmtId="0" fontId="7" fillId="0" borderId="0" xfId="0" applyFont="1" applyBorder="1" applyAlignment="1">
      <alignment horizontal="right" vertical="center"/>
    </xf>
    <xf numFmtId="0" fontId="2" fillId="0" borderId="15" xfId="0" applyFont="1" applyBorder="1">
      <alignment vertical="center"/>
    </xf>
    <xf numFmtId="176" fontId="7" fillId="0" borderId="0" xfId="0" applyNumberFormat="1" applyFont="1" applyBorder="1" applyAlignment="1">
      <alignment horizontal="right" vertical="center"/>
    </xf>
    <xf numFmtId="176" fontId="8" fillId="0" borderId="44" xfId="0" applyNumberFormat="1" applyFont="1" applyBorder="1">
      <alignment vertical="center"/>
    </xf>
    <xf numFmtId="0" fontId="7" fillId="0" borderId="46" xfId="0" applyFont="1" applyBorder="1" applyAlignment="1">
      <alignment horizontal="center" vertical="center"/>
    </xf>
    <xf numFmtId="0" fontId="7" fillId="0" borderId="26" xfId="0" applyFont="1" applyBorder="1">
      <alignment vertical="center"/>
    </xf>
    <xf numFmtId="176" fontId="8" fillId="2" borderId="44" xfId="0" applyNumberFormat="1" applyFont="1" applyFill="1" applyBorder="1">
      <alignment vertical="center"/>
    </xf>
    <xf numFmtId="179" fontId="8" fillId="0" borderId="44" xfId="0" applyNumberFormat="1" applyFont="1" applyBorder="1">
      <alignment vertical="center"/>
    </xf>
    <xf numFmtId="176" fontId="8" fillId="10" borderId="44" xfId="0" applyNumberFormat="1" applyFont="1" applyFill="1" applyBorder="1">
      <alignment vertical="center"/>
    </xf>
    <xf numFmtId="0" fontId="3" fillId="0" borderId="43" xfId="0" applyFont="1" applyBorder="1" applyAlignment="1">
      <alignment horizontal="center" vertical="center"/>
    </xf>
    <xf numFmtId="0" fontId="3" fillId="2" borderId="43" xfId="0" applyFont="1" applyFill="1" applyBorder="1" applyAlignment="1">
      <alignment horizontal="left" vertical="center"/>
    </xf>
    <xf numFmtId="0" fontId="3" fillId="2" borderId="43" xfId="0" applyFont="1" applyFill="1" applyBorder="1" applyAlignment="1">
      <alignment horizontal="center" vertical="center"/>
    </xf>
    <xf numFmtId="176" fontId="8" fillId="0" borderId="44" xfId="0" applyNumberFormat="1" applyFont="1" applyBorder="1" applyAlignment="1">
      <alignment vertical="center" shrinkToFit="1"/>
    </xf>
    <xf numFmtId="0" fontId="4" fillId="0" borderId="51" xfId="0" applyFont="1" applyBorder="1" applyAlignment="1">
      <alignment vertical="center" shrinkToFit="1"/>
    </xf>
    <xf numFmtId="0" fontId="2" fillId="0" borderId="0" xfId="0" applyFont="1" applyBorder="1" applyAlignment="1">
      <alignment horizontal="right" vertical="center"/>
    </xf>
    <xf numFmtId="56" fontId="3" fillId="0" borderId="40" xfId="0" applyNumberFormat="1" applyFont="1" applyBorder="1" applyAlignment="1">
      <alignment horizontal="center"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2" xfId="0" applyFont="1" applyBorder="1" applyAlignment="1">
      <alignment horizontal="center" vertical="center" wrapText="1"/>
    </xf>
    <xf numFmtId="0" fontId="7" fillId="0" borderId="45" xfId="0" applyFont="1" applyBorder="1" applyAlignment="1">
      <alignment horizontal="center" vertical="center"/>
    </xf>
    <xf numFmtId="0" fontId="7" fillId="0" borderId="41"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42" xfId="0" applyFont="1" applyBorder="1" applyAlignment="1">
      <alignment horizontal="center" vertical="center"/>
    </xf>
    <xf numFmtId="0" fontId="3" fillId="0" borderId="33" xfId="0" applyFont="1" applyBorder="1" applyAlignment="1">
      <alignment horizontal="center" vertical="center"/>
    </xf>
    <xf numFmtId="0" fontId="3" fillId="0" borderId="43" xfId="0" applyFont="1" applyBorder="1" applyAlignment="1">
      <alignment horizontal="center" vertical="center"/>
    </xf>
    <xf numFmtId="0" fontId="3" fillId="0" borderId="25"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2" borderId="25"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33" xfId="0" applyFont="1" applyFill="1" applyBorder="1" applyAlignment="1">
      <alignment horizontal="center" vertical="center"/>
    </xf>
    <xf numFmtId="0" fontId="3" fillId="2" borderId="43" xfId="0" applyFont="1" applyFill="1" applyBorder="1" applyAlignment="1">
      <alignment horizontal="center" vertical="center"/>
    </xf>
    <xf numFmtId="0" fontId="3" fillId="2" borderId="25" xfId="0" applyFont="1" applyFill="1" applyBorder="1" applyAlignment="1">
      <alignment horizontal="center" vertical="center" wrapText="1"/>
    </xf>
    <xf numFmtId="0" fontId="7" fillId="0" borderId="20"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6" xfId="0" applyFont="1" applyBorder="1" applyAlignment="1">
      <alignment horizontal="center" vertical="center"/>
    </xf>
    <xf numFmtId="0" fontId="8" fillId="0" borderId="25" xfId="0" applyFont="1" applyBorder="1" applyAlignment="1">
      <alignment horizontal="center" vertical="center"/>
    </xf>
    <xf numFmtId="0" fontId="8" fillId="0" borderId="24" xfId="0" applyFont="1" applyBorder="1" applyAlignment="1">
      <alignment horizontal="center" vertical="center"/>
    </xf>
    <xf numFmtId="0" fontId="8" fillId="0" borderId="26"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8" fillId="0" borderId="42" xfId="0" applyFont="1" applyBorder="1" applyAlignment="1">
      <alignment horizontal="center" vertical="center"/>
    </xf>
    <xf numFmtId="0" fontId="8" fillId="0" borderId="33" xfId="0" applyFont="1" applyBorder="1" applyAlignment="1">
      <alignment horizontal="center" vertical="center"/>
    </xf>
    <xf numFmtId="0" fontId="8" fillId="0" borderId="43" xfId="0" applyFont="1" applyBorder="1" applyAlignment="1">
      <alignment horizontal="center" vertical="center"/>
    </xf>
    <xf numFmtId="0" fontId="3" fillId="0" borderId="3" xfId="0" applyFont="1" applyBorder="1" applyAlignment="1">
      <alignment horizontal="center" vertical="center" wrapText="1"/>
    </xf>
    <xf numFmtId="0" fontId="3" fillId="2" borderId="6" xfId="0" applyFont="1" applyFill="1" applyBorder="1" applyAlignment="1">
      <alignment horizontal="center" vertical="center"/>
    </xf>
    <xf numFmtId="178" fontId="13" fillId="5" borderId="0" xfId="0" applyNumberFormat="1" applyFont="1" applyFill="1" applyAlignment="1">
      <alignment horizontal="left"/>
    </xf>
    <xf numFmtId="180" fontId="13" fillId="5" borderId="0" xfId="0" applyNumberFormat="1" applyFont="1" applyFill="1" applyAlignment="1">
      <alignment horizontal="left"/>
    </xf>
    <xf numFmtId="0" fontId="3" fillId="6" borderId="1" xfId="0" applyFont="1" applyFill="1" applyBorder="1" applyAlignment="1">
      <alignment horizontal="left" vertical="center"/>
    </xf>
    <xf numFmtId="0" fontId="3" fillId="0" borderId="1" xfId="0" applyFont="1" applyBorder="1" applyAlignment="1">
      <alignment horizontal="left" vertical="center" wrapText="1"/>
    </xf>
    <xf numFmtId="0" fontId="6" fillId="4" borderId="1" xfId="0" applyFont="1" applyFill="1" applyBorder="1" applyAlignment="1">
      <alignment horizontal="left"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6" fillId="4" borderId="28"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29"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6" xfId="0" applyFont="1" applyFill="1" applyBorder="1" applyAlignment="1">
      <alignment horizontal="center"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2" borderId="5" xfId="0" applyFont="1" applyFill="1" applyBorder="1" applyAlignment="1">
      <alignment horizontal="center" vertical="center"/>
    </xf>
    <xf numFmtId="0" fontId="22" fillId="2" borderId="6" xfId="0" applyFont="1" applyFill="1" applyBorder="1" applyAlignment="1">
      <alignment horizontal="center" vertical="center"/>
    </xf>
    <xf numFmtId="0" fontId="22" fillId="2" borderId="7" xfId="0" applyFont="1" applyFill="1" applyBorder="1" applyAlignment="1">
      <alignment horizontal="center" vertical="center"/>
    </xf>
    <xf numFmtId="0" fontId="27" fillId="3" borderId="5" xfId="0" applyFont="1" applyFill="1" applyBorder="1" applyAlignment="1">
      <alignment horizontal="left" vertical="center"/>
    </xf>
    <xf numFmtId="0" fontId="27" fillId="3" borderId="6" xfId="0" applyFont="1" applyFill="1" applyBorder="1" applyAlignment="1">
      <alignment horizontal="left" vertical="center"/>
    </xf>
    <xf numFmtId="0" fontId="27" fillId="3" borderId="7" xfId="0" applyFont="1" applyFill="1" applyBorder="1" applyAlignment="1">
      <alignment horizontal="left" vertical="center"/>
    </xf>
    <xf numFmtId="0" fontId="27" fillId="2" borderId="1" xfId="0" applyFont="1" applyFill="1" applyBorder="1" applyAlignment="1">
      <alignment horizontal="center" vertical="center"/>
    </xf>
    <xf numFmtId="0" fontId="25" fillId="0" borderId="5" xfId="0" applyFont="1" applyBorder="1" applyAlignment="1">
      <alignment horizontal="center" vertical="center"/>
    </xf>
    <xf numFmtId="0" fontId="25" fillId="0" borderId="7" xfId="0" applyFont="1" applyBorder="1" applyAlignment="1">
      <alignment horizontal="center" vertical="center"/>
    </xf>
    <xf numFmtId="0" fontId="26" fillId="11" borderId="30" xfId="0" applyFont="1" applyFill="1" applyBorder="1" applyAlignment="1">
      <alignment horizontal="center" vertical="center"/>
    </xf>
    <xf numFmtId="0" fontId="26" fillId="11" borderId="24" xfId="0" applyFont="1" applyFill="1" applyBorder="1" applyAlignment="1">
      <alignment horizontal="center" vertical="center"/>
    </xf>
    <xf numFmtId="0" fontId="26" fillId="11" borderId="31" xfId="0" applyFont="1" applyFill="1" applyBorder="1" applyAlignment="1">
      <alignment horizontal="center" vertical="center"/>
    </xf>
    <xf numFmtId="0" fontId="27" fillId="3" borderId="1" xfId="0" applyFont="1" applyFill="1" applyBorder="1" applyAlignment="1">
      <alignment horizontal="center" vertical="center"/>
    </xf>
    <xf numFmtId="0" fontId="6" fillId="4" borderId="12" xfId="0" applyFont="1" applyFill="1" applyBorder="1" applyAlignment="1">
      <alignment horizontal="center" vertical="center"/>
    </xf>
    <xf numFmtId="0" fontId="3" fillId="0" borderId="18" xfId="0" applyFont="1" applyBorder="1" applyAlignment="1">
      <alignment horizontal="center" vertical="center"/>
    </xf>
    <xf numFmtId="0" fontId="3" fillId="0" borderId="17" xfId="0" applyFont="1" applyBorder="1" applyAlignment="1">
      <alignment horizontal="center" vertical="center"/>
    </xf>
    <xf numFmtId="0" fontId="3" fillId="0" borderId="19" xfId="0" applyFont="1" applyBorder="1" applyAlignment="1">
      <alignment horizontal="center"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3" fillId="0" borderId="32" xfId="0" applyFont="1" applyBorder="1" applyAlignment="1">
      <alignment horizontal="center" vertical="center"/>
    </xf>
    <xf numFmtId="0" fontId="3" fillId="0" borderId="34" xfId="0" applyFont="1" applyBorder="1" applyAlignment="1">
      <alignment horizontal="center" vertical="center"/>
    </xf>
    <xf numFmtId="0" fontId="28" fillId="0" borderId="8" xfId="0" applyFont="1" applyBorder="1" applyAlignment="1">
      <alignment horizontal="center" vertical="center"/>
    </xf>
    <xf numFmtId="0" fontId="28" fillId="0" borderId="9" xfId="0" applyFont="1" applyBorder="1" applyAlignment="1">
      <alignment horizontal="center" vertical="center"/>
    </xf>
    <xf numFmtId="0" fontId="28" fillId="0" borderId="10" xfId="0" applyFont="1" applyBorder="1" applyAlignment="1">
      <alignment horizontal="center" vertical="center"/>
    </xf>
    <xf numFmtId="0" fontId="3" fillId="2" borderId="25" xfId="0" applyFont="1" applyFill="1" applyBorder="1" applyAlignment="1">
      <alignment horizontal="left" vertical="center" wrapText="1"/>
    </xf>
    <xf numFmtId="0" fontId="3" fillId="2" borderId="24" xfId="0" applyFont="1" applyFill="1" applyBorder="1" applyAlignment="1">
      <alignment horizontal="left" vertical="center"/>
    </xf>
    <xf numFmtId="0" fontId="3" fillId="2" borderId="26" xfId="0" applyFont="1" applyFill="1" applyBorder="1" applyAlignment="1">
      <alignment horizontal="left" vertical="center"/>
    </xf>
    <xf numFmtId="0" fontId="3" fillId="2" borderId="12" xfId="0" applyFont="1" applyFill="1" applyBorder="1" applyAlignment="1">
      <alignment horizontal="left" vertical="center"/>
    </xf>
    <xf numFmtId="0" fontId="3" fillId="2" borderId="0" xfId="0" applyFont="1" applyFill="1" applyBorder="1" applyAlignment="1">
      <alignment horizontal="left" vertical="center"/>
    </xf>
    <xf numFmtId="0" fontId="3" fillId="2" borderId="13" xfId="0" applyFont="1" applyFill="1" applyBorder="1" applyAlignment="1">
      <alignment horizontal="left" vertical="center"/>
    </xf>
    <xf numFmtId="0" fontId="3" fillId="2" borderId="42" xfId="0" applyFont="1" applyFill="1" applyBorder="1" applyAlignment="1">
      <alignment horizontal="left" vertical="center"/>
    </xf>
    <xf numFmtId="0" fontId="3" fillId="2" borderId="33" xfId="0" applyFont="1" applyFill="1" applyBorder="1" applyAlignment="1">
      <alignment horizontal="left" vertical="center"/>
    </xf>
    <xf numFmtId="0" fontId="3" fillId="2" borderId="43" xfId="0" applyFont="1" applyFill="1" applyBorder="1" applyAlignment="1">
      <alignment horizontal="left" vertical="center"/>
    </xf>
    <xf numFmtId="0" fontId="10" fillId="5" borderId="12" xfId="0" applyFont="1" applyFill="1" applyBorder="1" applyAlignment="1">
      <alignment horizontal="left"/>
    </xf>
    <xf numFmtId="0" fontId="10" fillId="5" borderId="0" xfId="0" applyFont="1" applyFill="1" applyBorder="1" applyAlignment="1">
      <alignment horizontal="left"/>
    </xf>
    <xf numFmtId="178" fontId="13" fillId="5" borderId="0" xfId="0" applyNumberFormat="1" applyFont="1" applyFill="1" applyBorder="1" applyAlignment="1">
      <alignment horizontal="left"/>
    </xf>
    <xf numFmtId="180" fontId="13" fillId="5" borderId="0" xfId="0" applyNumberFormat="1" applyFont="1" applyFill="1" applyBorder="1" applyAlignment="1">
      <alignment horizontal="left"/>
    </xf>
    <xf numFmtId="0" fontId="9" fillId="4" borderId="22" xfId="0" applyFont="1" applyFill="1" applyBorder="1" applyAlignment="1">
      <alignment horizontal="center" vertical="center"/>
    </xf>
    <xf numFmtId="0" fontId="3" fillId="0" borderId="22" xfId="0" applyFont="1" applyBorder="1" applyAlignment="1">
      <alignment horizontal="center" vertical="center"/>
    </xf>
    <xf numFmtId="0" fontId="3" fillId="2" borderId="22" xfId="0" applyFont="1" applyFill="1" applyBorder="1" applyAlignment="1">
      <alignment horizontal="center" vertical="center"/>
    </xf>
    <xf numFmtId="0" fontId="3" fillId="3" borderId="22" xfId="0" applyFont="1" applyFill="1" applyBorder="1" applyAlignment="1">
      <alignment horizontal="center"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3" fillId="0" borderId="5" xfId="0" applyFont="1" applyBorder="1" applyAlignment="1">
      <alignment horizontal="center" vertical="center" shrinkToFit="1"/>
    </xf>
    <xf numFmtId="0" fontId="3" fillId="0" borderId="7" xfId="0" applyFont="1" applyBorder="1" applyAlignment="1">
      <alignment horizontal="center" vertical="center" shrinkToFit="1"/>
    </xf>
    <xf numFmtId="0" fontId="3" fillId="12" borderId="5" xfId="0" applyFont="1" applyFill="1" applyBorder="1" applyAlignment="1">
      <alignment horizontal="right" vertical="center"/>
    </xf>
    <xf numFmtId="0" fontId="3" fillId="12" borderId="7" xfId="0" applyFont="1" applyFill="1" applyBorder="1" applyAlignment="1">
      <alignment horizontal="right" vertical="center"/>
    </xf>
    <xf numFmtId="0" fontId="7" fillId="0" borderId="35" xfId="0" applyFont="1" applyBorder="1" applyAlignment="1">
      <alignment horizontal="center" vertical="center"/>
    </xf>
    <xf numFmtId="0" fontId="7" fillId="0" borderId="37" xfId="0" applyFont="1" applyBorder="1" applyAlignment="1">
      <alignment horizontal="center" vertical="center"/>
    </xf>
    <xf numFmtId="176" fontId="3" fillId="12" borderId="5" xfId="0" applyNumberFormat="1" applyFont="1" applyFill="1" applyBorder="1" applyAlignment="1">
      <alignment vertical="center"/>
    </xf>
    <xf numFmtId="176" fontId="3" fillId="12" borderId="6" xfId="0" applyNumberFormat="1" applyFont="1" applyFill="1" applyBorder="1" applyAlignment="1">
      <alignment vertical="center"/>
    </xf>
    <xf numFmtId="176" fontId="3" fillId="12" borderId="7" xfId="0" applyNumberFormat="1" applyFont="1" applyFill="1" applyBorder="1" applyAlignment="1">
      <alignment vertical="center"/>
    </xf>
    <xf numFmtId="176" fontId="8" fillId="0" borderId="5" xfId="0" applyNumberFormat="1" applyFont="1" applyBorder="1" applyAlignment="1">
      <alignment horizontal="right" vertical="center"/>
    </xf>
    <xf numFmtId="176" fontId="8" fillId="0" borderId="7" xfId="0" applyNumberFormat="1" applyFont="1" applyBorder="1" applyAlignment="1">
      <alignment horizontal="right" vertical="center"/>
    </xf>
    <xf numFmtId="0" fontId="3" fillId="0" borderId="37" xfId="0" applyFont="1" applyBorder="1" applyAlignment="1">
      <alignment horizontal="center" vertical="center" shrinkToFit="1"/>
    </xf>
    <xf numFmtId="0" fontId="3" fillId="0" borderId="36" xfId="0" applyFont="1" applyBorder="1" applyAlignment="1">
      <alignment horizontal="center" vertical="center" shrinkToFit="1"/>
    </xf>
    <xf numFmtId="0" fontId="3" fillId="0" borderId="38" xfId="0" applyFont="1" applyBorder="1" applyAlignment="1">
      <alignment horizontal="center" vertical="center" shrinkToFit="1"/>
    </xf>
    <xf numFmtId="0" fontId="3" fillId="0" borderId="39" xfId="0" applyFont="1" applyBorder="1" applyAlignment="1">
      <alignment horizontal="center" vertical="center" shrinkToFit="1"/>
    </xf>
    <xf numFmtId="176" fontId="8" fillId="0" borderId="5" xfId="0" applyNumberFormat="1" applyFont="1" applyBorder="1" applyAlignment="1">
      <alignment vertical="center"/>
    </xf>
    <xf numFmtId="176" fontId="8" fillId="0" borderId="6" xfId="0" applyNumberFormat="1" applyFont="1" applyBorder="1" applyAlignment="1">
      <alignment vertical="center"/>
    </xf>
    <xf numFmtId="176" fontId="8" fillId="0" borderId="7" xfId="0" applyNumberFormat="1" applyFont="1" applyBorder="1" applyAlignment="1">
      <alignment vertical="center"/>
    </xf>
    <xf numFmtId="176" fontId="3" fillId="12" borderId="5" xfId="0" applyNumberFormat="1" applyFont="1" applyFill="1" applyBorder="1" applyAlignment="1">
      <alignment horizontal="right" vertical="center"/>
    </xf>
    <xf numFmtId="176" fontId="3" fillId="12" borderId="7" xfId="0" applyNumberFormat="1" applyFont="1" applyFill="1" applyBorder="1" applyAlignment="1">
      <alignment horizontal="right" vertical="center"/>
    </xf>
    <xf numFmtId="181" fontId="8" fillId="0" borderId="5" xfId="0" applyNumberFormat="1" applyFont="1" applyBorder="1" applyAlignment="1">
      <alignment vertical="center"/>
    </xf>
    <xf numFmtId="181" fontId="8" fillId="0" borderId="6" xfId="0" applyNumberFormat="1" applyFont="1" applyBorder="1" applyAlignment="1">
      <alignment vertical="center"/>
    </xf>
    <xf numFmtId="181" fontId="8" fillId="0" borderId="7" xfId="0" applyNumberFormat="1" applyFont="1" applyBorder="1" applyAlignment="1">
      <alignment vertical="center"/>
    </xf>
    <xf numFmtId="176" fontId="8" fillId="14" borderId="5" xfId="0" applyNumberFormat="1" applyFont="1" applyFill="1" applyBorder="1" applyAlignment="1">
      <alignment horizontal="right" vertical="center"/>
    </xf>
    <xf numFmtId="176" fontId="8" fillId="14" borderId="7" xfId="0" applyNumberFormat="1" applyFont="1" applyFill="1" applyBorder="1" applyAlignment="1">
      <alignment horizontal="right" vertical="center"/>
    </xf>
    <xf numFmtId="176" fontId="3" fillId="0" borderId="5" xfId="0" applyNumberFormat="1" applyFont="1" applyBorder="1" applyAlignment="1">
      <alignment horizontal="right" vertical="center"/>
    </xf>
    <xf numFmtId="176" fontId="3" fillId="0" borderId="7" xfId="0" applyNumberFormat="1" applyFont="1" applyBorder="1" applyAlignment="1">
      <alignment horizontal="right" vertical="center"/>
    </xf>
    <xf numFmtId="0" fontId="3" fillId="0" borderId="7" xfId="0" applyFont="1" applyBorder="1" applyAlignment="1">
      <alignment horizontal="right" vertical="center"/>
    </xf>
    <xf numFmtId="0" fontId="2" fillId="0" borderId="5" xfId="0" applyFont="1" applyBorder="1" applyAlignment="1">
      <alignment horizontal="right" vertical="center"/>
    </xf>
    <xf numFmtId="0" fontId="2" fillId="0" borderId="7" xfId="0" applyFont="1" applyBorder="1" applyAlignment="1">
      <alignment horizontal="right" vertical="center"/>
    </xf>
    <xf numFmtId="0" fontId="3" fillId="0" borderId="5" xfId="0" applyFont="1" applyBorder="1" applyAlignment="1">
      <alignment horizontal="left" vertical="center"/>
    </xf>
    <xf numFmtId="0" fontId="3" fillId="0" borderId="7" xfId="0" applyFont="1" applyBorder="1" applyAlignment="1">
      <alignment horizontal="left" vertical="center"/>
    </xf>
    <xf numFmtId="0" fontId="30" fillId="0" borderId="30" xfId="0" applyFont="1" applyBorder="1" applyAlignment="1">
      <alignment horizontal="center" vertical="center"/>
    </xf>
    <xf numFmtId="0" fontId="30" fillId="0" borderId="31" xfId="0" applyFont="1" applyBorder="1" applyAlignment="1">
      <alignment horizontal="center" vertical="center"/>
    </xf>
    <xf numFmtId="0" fontId="30" fillId="0" borderId="32" xfId="0" applyFont="1" applyBorder="1" applyAlignment="1">
      <alignment horizontal="center" vertical="center"/>
    </xf>
    <xf numFmtId="0" fontId="30" fillId="0" borderId="34" xfId="0" applyFont="1" applyBorder="1" applyAlignment="1">
      <alignment horizontal="center" vertical="center"/>
    </xf>
    <xf numFmtId="176" fontId="3" fillId="0" borderId="5" xfId="0" applyNumberFormat="1" applyFont="1" applyBorder="1" applyAlignment="1">
      <alignment horizontal="right" vertical="center" shrinkToFit="1"/>
    </xf>
    <xf numFmtId="176" fontId="3" fillId="0" borderId="6" xfId="0" applyNumberFormat="1" applyFont="1" applyBorder="1" applyAlignment="1">
      <alignment horizontal="right" vertical="center" shrinkToFit="1"/>
    </xf>
    <xf numFmtId="176" fontId="3" fillId="0" borderId="7" xfId="0" applyNumberFormat="1" applyFont="1" applyBorder="1" applyAlignment="1">
      <alignment horizontal="right" vertical="center" shrinkToFit="1"/>
    </xf>
    <xf numFmtId="0" fontId="3" fillId="0" borderId="52" xfId="0" applyFont="1" applyBorder="1" applyAlignment="1">
      <alignment horizontal="center" vertical="center" shrinkToFit="1"/>
    </xf>
    <xf numFmtId="0" fontId="3" fillId="0" borderId="35" xfId="0" applyFont="1" applyBorder="1" applyAlignment="1">
      <alignment horizontal="center" vertical="center" shrinkToFit="1"/>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0" fillId="0" borderId="35" xfId="0" applyFont="1" applyBorder="1" applyAlignment="1">
      <alignment horizontal="center" vertical="center"/>
    </xf>
    <xf numFmtId="0" fontId="30" fillId="0" borderId="36" xfId="0" applyFont="1" applyBorder="1" applyAlignment="1">
      <alignment horizontal="center"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6" fillId="4" borderId="49" xfId="0" applyFont="1" applyFill="1" applyBorder="1" applyAlignment="1">
      <alignment horizontal="center" vertical="center"/>
    </xf>
    <xf numFmtId="0" fontId="6" fillId="4" borderId="4" xfId="0" applyFont="1" applyFill="1" applyBorder="1" applyAlignment="1">
      <alignment horizontal="center" vertical="center"/>
    </xf>
    <xf numFmtId="0" fontId="6" fillId="4" borderId="50" xfId="0" applyFont="1" applyFill="1" applyBorder="1" applyAlignment="1">
      <alignment horizontal="center" vertical="center"/>
    </xf>
    <xf numFmtId="0" fontId="6" fillId="4" borderId="47" xfId="0" applyFont="1" applyFill="1" applyBorder="1" applyAlignment="1">
      <alignment horizontal="center" vertical="center"/>
    </xf>
    <xf numFmtId="0" fontId="6" fillId="4" borderId="48" xfId="0" applyFont="1" applyFill="1" applyBorder="1" applyAlignment="1">
      <alignment horizontal="center" vertical="center"/>
    </xf>
    <xf numFmtId="176" fontId="3" fillId="2" borderId="5" xfId="0" applyNumberFormat="1" applyFont="1" applyFill="1" applyBorder="1" applyAlignment="1">
      <alignment horizontal="right" vertical="center"/>
    </xf>
    <xf numFmtId="0" fontId="3" fillId="2" borderId="7" xfId="0" applyFont="1" applyFill="1" applyBorder="1" applyAlignment="1">
      <alignment horizontal="right"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176" fontId="3" fillId="13" borderId="5" xfId="0" applyNumberFormat="1" applyFont="1" applyFill="1" applyBorder="1" applyAlignment="1">
      <alignment horizontal="right" vertical="center"/>
    </xf>
    <xf numFmtId="176" fontId="3" fillId="13" borderId="7" xfId="0" applyNumberFormat="1" applyFont="1" applyFill="1" applyBorder="1" applyAlignment="1">
      <alignment horizontal="right" vertical="center"/>
    </xf>
    <xf numFmtId="0" fontId="3" fillId="13" borderId="7" xfId="0" applyFont="1" applyFill="1" applyBorder="1" applyAlignment="1">
      <alignment horizontal="right" vertical="center"/>
    </xf>
    <xf numFmtId="0" fontId="3" fillId="0" borderId="6" xfId="0" applyFont="1" applyBorder="1" applyAlignment="1">
      <alignment horizontal="center" vertical="center" shrinkToFit="1"/>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457200</xdr:colOff>
      <xdr:row>21</xdr:row>
      <xdr:rowOff>243840</xdr:rowOff>
    </xdr:from>
    <xdr:to>
      <xdr:col>4</xdr:col>
      <xdr:colOff>647700</xdr:colOff>
      <xdr:row>22</xdr:row>
      <xdr:rowOff>236220</xdr:rowOff>
    </xdr:to>
    <xdr:sp macro="" textlink="">
      <xdr:nvSpPr>
        <xdr:cNvPr id="2" name="下矢印 1">
          <a:extLst>
            <a:ext uri="{FF2B5EF4-FFF2-40B4-BE49-F238E27FC236}">
              <a16:creationId xmlns:a16="http://schemas.microsoft.com/office/drawing/2014/main" id="{00000000-0008-0000-0B00-000002000000}"/>
            </a:ext>
          </a:extLst>
        </xdr:cNvPr>
        <xdr:cNvSpPr/>
      </xdr:nvSpPr>
      <xdr:spPr>
        <a:xfrm>
          <a:off x="2308860" y="7604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4" name="下矢印 3">
          <a:extLst>
            <a:ext uri="{FF2B5EF4-FFF2-40B4-BE49-F238E27FC236}">
              <a16:creationId xmlns:a16="http://schemas.microsoft.com/office/drawing/2014/main" id="{00000000-0008-0000-0B00-000004000000}"/>
            </a:ext>
          </a:extLst>
        </xdr:cNvPr>
        <xdr:cNvSpPr/>
      </xdr:nvSpPr>
      <xdr:spPr>
        <a:xfrm>
          <a:off x="2293620" y="837438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6" name="下矢印 5">
          <a:extLst>
            <a:ext uri="{FF2B5EF4-FFF2-40B4-BE49-F238E27FC236}">
              <a16:creationId xmlns:a16="http://schemas.microsoft.com/office/drawing/2014/main" id="{00000000-0008-0000-0B00-000006000000}"/>
            </a:ext>
          </a:extLst>
        </xdr:cNvPr>
        <xdr:cNvSpPr/>
      </xdr:nvSpPr>
      <xdr:spPr>
        <a:xfrm>
          <a:off x="2301240" y="88620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7" name="下矢印 6">
          <a:extLst>
            <a:ext uri="{FF2B5EF4-FFF2-40B4-BE49-F238E27FC236}">
              <a16:creationId xmlns:a16="http://schemas.microsoft.com/office/drawing/2014/main" id="{00000000-0008-0000-0B00-000007000000}"/>
            </a:ext>
          </a:extLst>
        </xdr:cNvPr>
        <xdr:cNvSpPr/>
      </xdr:nvSpPr>
      <xdr:spPr>
        <a:xfrm>
          <a:off x="6995160" y="761238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8" name="下矢印 7">
          <a:extLst>
            <a:ext uri="{FF2B5EF4-FFF2-40B4-BE49-F238E27FC236}">
              <a16:creationId xmlns:a16="http://schemas.microsoft.com/office/drawing/2014/main" id="{00000000-0008-0000-0B00-000008000000}"/>
            </a:ext>
          </a:extLst>
        </xdr:cNvPr>
        <xdr:cNvSpPr/>
      </xdr:nvSpPr>
      <xdr:spPr>
        <a:xfrm>
          <a:off x="6987540" y="8366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9" name="下矢印 8">
          <a:extLst>
            <a:ext uri="{FF2B5EF4-FFF2-40B4-BE49-F238E27FC236}">
              <a16:creationId xmlns:a16="http://schemas.microsoft.com/office/drawing/2014/main" id="{00000000-0008-0000-0B00-000009000000}"/>
            </a:ext>
          </a:extLst>
        </xdr:cNvPr>
        <xdr:cNvSpPr/>
      </xdr:nvSpPr>
      <xdr:spPr>
        <a:xfrm>
          <a:off x="7018020" y="886968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11" name="下矢印 10">
          <a:extLst>
            <a:ext uri="{FF2B5EF4-FFF2-40B4-BE49-F238E27FC236}">
              <a16:creationId xmlns:a16="http://schemas.microsoft.com/office/drawing/2014/main" id="{00000000-0008-0000-0B00-00000B000000}"/>
            </a:ext>
          </a:extLst>
        </xdr:cNvPr>
        <xdr:cNvSpPr/>
      </xdr:nvSpPr>
      <xdr:spPr>
        <a:xfrm>
          <a:off x="11955780" y="7604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12" name="下矢印 11">
          <a:extLst>
            <a:ext uri="{FF2B5EF4-FFF2-40B4-BE49-F238E27FC236}">
              <a16:creationId xmlns:a16="http://schemas.microsoft.com/office/drawing/2014/main" id="{00000000-0008-0000-0B00-00000C000000}"/>
            </a:ext>
          </a:extLst>
        </xdr:cNvPr>
        <xdr:cNvSpPr/>
      </xdr:nvSpPr>
      <xdr:spPr>
        <a:xfrm>
          <a:off x="11986260" y="8366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14" name="下矢印 13">
          <a:extLst>
            <a:ext uri="{FF2B5EF4-FFF2-40B4-BE49-F238E27FC236}">
              <a16:creationId xmlns:a16="http://schemas.microsoft.com/office/drawing/2014/main" id="{00000000-0008-0000-0B00-00000E000000}"/>
            </a:ext>
          </a:extLst>
        </xdr:cNvPr>
        <xdr:cNvSpPr/>
      </xdr:nvSpPr>
      <xdr:spPr>
        <a:xfrm>
          <a:off x="11993880" y="88925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457200</xdr:colOff>
      <xdr:row>21</xdr:row>
      <xdr:rowOff>243840</xdr:rowOff>
    </xdr:from>
    <xdr:to>
      <xdr:col>4</xdr:col>
      <xdr:colOff>647700</xdr:colOff>
      <xdr:row>22</xdr:row>
      <xdr:rowOff>236220</xdr:rowOff>
    </xdr:to>
    <xdr:sp macro="" textlink="">
      <xdr:nvSpPr>
        <xdr:cNvPr id="2" name="下矢印 1">
          <a:extLst>
            <a:ext uri="{FF2B5EF4-FFF2-40B4-BE49-F238E27FC236}">
              <a16:creationId xmlns:a16="http://schemas.microsoft.com/office/drawing/2014/main" id="{00000000-0008-0000-0C00-000002000000}"/>
            </a:ext>
          </a:extLst>
        </xdr:cNvPr>
        <xdr:cNvSpPr/>
      </xdr:nvSpPr>
      <xdr:spPr>
        <a:xfrm>
          <a:off x="230886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3" name="下矢印 2">
          <a:extLst>
            <a:ext uri="{FF2B5EF4-FFF2-40B4-BE49-F238E27FC236}">
              <a16:creationId xmlns:a16="http://schemas.microsoft.com/office/drawing/2014/main" id="{00000000-0008-0000-0C00-000003000000}"/>
            </a:ext>
          </a:extLst>
        </xdr:cNvPr>
        <xdr:cNvSpPr/>
      </xdr:nvSpPr>
      <xdr:spPr>
        <a:xfrm>
          <a:off x="2293620" y="8633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4" name="下矢印 3">
          <a:extLst>
            <a:ext uri="{FF2B5EF4-FFF2-40B4-BE49-F238E27FC236}">
              <a16:creationId xmlns:a16="http://schemas.microsoft.com/office/drawing/2014/main" id="{00000000-0008-0000-0C00-000004000000}"/>
            </a:ext>
          </a:extLst>
        </xdr:cNvPr>
        <xdr:cNvSpPr/>
      </xdr:nvSpPr>
      <xdr:spPr>
        <a:xfrm>
          <a:off x="2301240" y="91211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5" name="下矢印 4">
          <a:extLst>
            <a:ext uri="{FF2B5EF4-FFF2-40B4-BE49-F238E27FC236}">
              <a16:creationId xmlns:a16="http://schemas.microsoft.com/office/drawing/2014/main" id="{00000000-0008-0000-0C00-000005000000}"/>
            </a:ext>
          </a:extLst>
        </xdr:cNvPr>
        <xdr:cNvSpPr/>
      </xdr:nvSpPr>
      <xdr:spPr>
        <a:xfrm>
          <a:off x="6995160" y="7871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6" name="下矢印 5">
          <a:extLst>
            <a:ext uri="{FF2B5EF4-FFF2-40B4-BE49-F238E27FC236}">
              <a16:creationId xmlns:a16="http://schemas.microsoft.com/office/drawing/2014/main" id="{00000000-0008-0000-0C00-000006000000}"/>
            </a:ext>
          </a:extLst>
        </xdr:cNvPr>
        <xdr:cNvSpPr/>
      </xdr:nvSpPr>
      <xdr:spPr>
        <a:xfrm>
          <a:off x="698754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7" name="下矢印 6">
          <a:extLst>
            <a:ext uri="{FF2B5EF4-FFF2-40B4-BE49-F238E27FC236}">
              <a16:creationId xmlns:a16="http://schemas.microsoft.com/office/drawing/2014/main" id="{00000000-0008-0000-0C00-000007000000}"/>
            </a:ext>
          </a:extLst>
        </xdr:cNvPr>
        <xdr:cNvSpPr/>
      </xdr:nvSpPr>
      <xdr:spPr>
        <a:xfrm>
          <a:off x="7018020" y="9128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8" name="下矢印 7">
          <a:extLst>
            <a:ext uri="{FF2B5EF4-FFF2-40B4-BE49-F238E27FC236}">
              <a16:creationId xmlns:a16="http://schemas.microsoft.com/office/drawing/2014/main" id="{00000000-0008-0000-0C00-000008000000}"/>
            </a:ext>
          </a:extLst>
        </xdr:cNvPr>
        <xdr:cNvSpPr/>
      </xdr:nvSpPr>
      <xdr:spPr>
        <a:xfrm>
          <a:off x="1195578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9" name="下矢印 8">
          <a:extLst>
            <a:ext uri="{FF2B5EF4-FFF2-40B4-BE49-F238E27FC236}">
              <a16:creationId xmlns:a16="http://schemas.microsoft.com/office/drawing/2014/main" id="{00000000-0008-0000-0C00-000009000000}"/>
            </a:ext>
          </a:extLst>
        </xdr:cNvPr>
        <xdr:cNvSpPr/>
      </xdr:nvSpPr>
      <xdr:spPr>
        <a:xfrm>
          <a:off x="1198626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10" name="下矢印 9">
          <a:extLst>
            <a:ext uri="{FF2B5EF4-FFF2-40B4-BE49-F238E27FC236}">
              <a16:creationId xmlns:a16="http://schemas.microsoft.com/office/drawing/2014/main" id="{00000000-0008-0000-0C00-00000A000000}"/>
            </a:ext>
          </a:extLst>
        </xdr:cNvPr>
        <xdr:cNvSpPr/>
      </xdr:nvSpPr>
      <xdr:spPr>
        <a:xfrm>
          <a:off x="11993880" y="915162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457200</xdr:colOff>
      <xdr:row>21</xdr:row>
      <xdr:rowOff>243840</xdr:rowOff>
    </xdr:from>
    <xdr:to>
      <xdr:col>4</xdr:col>
      <xdr:colOff>647700</xdr:colOff>
      <xdr:row>22</xdr:row>
      <xdr:rowOff>236220</xdr:rowOff>
    </xdr:to>
    <xdr:sp macro="" textlink="">
      <xdr:nvSpPr>
        <xdr:cNvPr id="2" name="下矢印 1">
          <a:extLst>
            <a:ext uri="{FF2B5EF4-FFF2-40B4-BE49-F238E27FC236}">
              <a16:creationId xmlns:a16="http://schemas.microsoft.com/office/drawing/2014/main" id="{00000000-0008-0000-0D00-000002000000}"/>
            </a:ext>
          </a:extLst>
        </xdr:cNvPr>
        <xdr:cNvSpPr/>
      </xdr:nvSpPr>
      <xdr:spPr>
        <a:xfrm>
          <a:off x="243078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441960</xdr:colOff>
      <xdr:row>25</xdr:row>
      <xdr:rowOff>7620</xdr:rowOff>
    </xdr:from>
    <xdr:to>
      <xdr:col>4</xdr:col>
      <xdr:colOff>632460</xdr:colOff>
      <xdr:row>26</xdr:row>
      <xdr:rowOff>0</xdr:rowOff>
    </xdr:to>
    <xdr:sp macro="" textlink="">
      <xdr:nvSpPr>
        <xdr:cNvPr id="3" name="下矢印 2">
          <a:extLst>
            <a:ext uri="{FF2B5EF4-FFF2-40B4-BE49-F238E27FC236}">
              <a16:creationId xmlns:a16="http://schemas.microsoft.com/office/drawing/2014/main" id="{00000000-0008-0000-0D00-000003000000}"/>
            </a:ext>
          </a:extLst>
        </xdr:cNvPr>
        <xdr:cNvSpPr/>
      </xdr:nvSpPr>
      <xdr:spPr>
        <a:xfrm>
          <a:off x="2415540" y="8633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449580</xdr:colOff>
      <xdr:row>26</xdr:row>
      <xdr:rowOff>243840</xdr:rowOff>
    </xdr:from>
    <xdr:to>
      <xdr:col>4</xdr:col>
      <xdr:colOff>640080</xdr:colOff>
      <xdr:row>27</xdr:row>
      <xdr:rowOff>236220</xdr:rowOff>
    </xdr:to>
    <xdr:sp macro="" textlink="">
      <xdr:nvSpPr>
        <xdr:cNvPr id="4" name="下矢印 3">
          <a:extLst>
            <a:ext uri="{FF2B5EF4-FFF2-40B4-BE49-F238E27FC236}">
              <a16:creationId xmlns:a16="http://schemas.microsoft.com/office/drawing/2014/main" id="{00000000-0008-0000-0D00-000004000000}"/>
            </a:ext>
          </a:extLst>
        </xdr:cNvPr>
        <xdr:cNvSpPr/>
      </xdr:nvSpPr>
      <xdr:spPr>
        <a:xfrm>
          <a:off x="2423160" y="91211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419100</xdr:colOff>
      <xdr:row>22</xdr:row>
      <xdr:rowOff>0</xdr:rowOff>
    </xdr:from>
    <xdr:to>
      <xdr:col>12</xdr:col>
      <xdr:colOff>91440</xdr:colOff>
      <xdr:row>22</xdr:row>
      <xdr:rowOff>243840</xdr:rowOff>
    </xdr:to>
    <xdr:sp macro="" textlink="">
      <xdr:nvSpPr>
        <xdr:cNvPr id="5" name="下矢印 4">
          <a:extLst>
            <a:ext uri="{FF2B5EF4-FFF2-40B4-BE49-F238E27FC236}">
              <a16:creationId xmlns:a16="http://schemas.microsoft.com/office/drawing/2014/main" id="{00000000-0008-0000-0D00-000005000000}"/>
            </a:ext>
          </a:extLst>
        </xdr:cNvPr>
        <xdr:cNvSpPr/>
      </xdr:nvSpPr>
      <xdr:spPr>
        <a:xfrm>
          <a:off x="7117080" y="78714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411480</xdr:colOff>
      <xdr:row>25</xdr:row>
      <xdr:rowOff>0</xdr:rowOff>
    </xdr:from>
    <xdr:to>
      <xdr:col>12</xdr:col>
      <xdr:colOff>83820</xdr:colOff>
      <xdr:row>25</xdr:row>
      <xdr:rowOff>243840</xdr:rowOff>
    </xdr:to>
    <xdr:sp macro="" textlink="">
      <xdr:nvSpPr>
        <xdr:cNvPr id="6" name="下矢印 5">
          <a:extLst>
            <a:ext uri="{FF2B5EF4-FFF2-40B4-BE49-F238E27FC236}">
              <a16:creationId xmlns:a16="http://schemas.microsoft.com/office/drawing/2014/main" id="{00000000-0008-0000-0D00-000006000000}"/>
            </a:ext>
          </a:extLst>
        </xdr:cNvPr>
        <xdr:cNvSpPr/>
      </xdr:nvSpPr>
      <xdr:spPr>
        <a:xfrm>
          <a:off x="710946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441960</xdr:colOff>
      <xdr:row>27</xdr:row>
      <xdr:rowOff>0</xdr:rowOff>
    </xdr:from>
    <xdr:to>
      <xdr:col>12</xdr:col>
      <xdr:colOff>114300</xdr:colOff>
      <xdr:row>27</xdr:row>
      <xdr:rowOff>243840</xdr:rowOff>
    </xdr:to>
    <xdr:sp macro="" textlink="">
      <xdr:nvSpPr>
        <xdr:cNvPr id="7" name="下矢印 6">
          <a:extLst>
            <a:ext uri="{FF2B5EF4-FFF2-40B4-BE49-F238E27FC236}">
              <a16:creationId xmlns:a16="http://schemas.microsoft.com/office/drawing/2014/main" id="{00000000-0008-0000-0D00-000007000000}"/>
            </a:ext>
          </a:extLst>
        </xdr:cNvPr>
        <xdr:cNvSpPr/>
      </xdr:nvSpPr>
      <xdr:spPr>
        <a:xfrm>
          <a:off x="7139940" y="912876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129540</xdr:colOff>
      <xdr:row>21</xdr:row>
      <xdr:rowOff>243840</xdr:rowOff>
    </xdr:from>
    <xdr:to>
      <xdr:col>17</xdr:col>
      <xdr:colOff>320040</xdr:colOff>
      <xdr:row>22</xdr:row>
      <xdr:rowOff>236220</xdr:rowOff>
    </xdr:to>
    <xdr:sp macro="" textlink="">
      <xdr:nvSpPr>
        <xdr:cNvPr id="8" name="下矢印 7">
          <a:extLst>
            <a:ext uri="{FF2B5EF4-FFF2-40B4-BE49-F238E27FC236}">
              <a16:creationId xmlns:a16="http://schemas.microsoft.com/office/drawing/2014/main" id="{00000000-0008-0000-0D00-000008000000}"/>
            </a:ext>
          </a:extLst>
        </xdr:cNvPr>
        <xdr:cNvSpPr/>
      </xdr:nvSpPr>
      <xdr:spPr>
        <a:xfrm>
          <a:off x="12077700" y="7863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160020</xdr:colOff>
      <xdr:row>25</xdr:row>
      <xdr:rowOff>0</xdr:rowOff>
    </xdr:from>
    <xdr:to>
      <xdr:col>17</xdr:col>
      <xdr:colOff>350520</xdr:colOff>
      <xdr:row>25</xdr:row>
      <xdr:rowOff>243840</xdr:rowOff>
    </xdr:to>
    <xdr:sp macro="" textlink="">
      <xdr:nvSpPr>
        <xdr:cNvPr id="9" name="下矢印 8">
          <a:extLst>
            <a:ext uri="{FF2B5EF4-FFF2-40B4-BE49-F238E27FC236}">
              <a16:creationId xmlns:a16="http://schemas.microsoft.com/office/drawing/2014/main" id="{00000000-0008-0000-0D00-000009000000}"/>
            </a:ext>
          </a:extLst>
        </xdr:cNvPr>
        <xdr:cNvSpPr/>
      </xdr:nvSpPr>
      <xdr:spPr>
        <a:xfrm>
          <a:off x="12108180" y="862584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167640</xdr:colOff>
      <xdr:row>27</xdr:row>
      <xdr:rowOff>22860</xdr:rowOff>
    </xdr:from>
    <xdr:to>
      <xdr:col>17</xdr:col>
      <xdr:colOff>358140</xdr:colOff>
      <xdr:row>28</xdr:row>
      <xdr:rowOff>15240</xdr:rowOff>
    </xdr:to>
    <xdr:sp macro="" textlink="">
      <xdr:nvSpPr>
        <xdr:cNvPr id="10" name="下矢印 9">
          <a:extLst>
            <a:ext uri="{FF2B5EF4-FFF2-40B4-BE49-F238E27FC236}">
              <a16:creationId xmlns:a16="http://schemas.microsoft.com/office/drawing/2014/main" id="{00000000-0008-0000-0D00-00000A000000}"/>
            </a:ext>
          </a:extLst>
        </xdr:cNvPr>
        <xdr:cNvSpPr/>
      </xdr:nvSpPr>
      <xdr:spPr>
        <a:xfrm>
          <a:off x="12115800" y="9151620"/>
          <a:ext cx="190500" cy="24384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124" t="s">
        <v>30</v>
      </c>
      <c r="D1" s="124"/>
      <c r="E1" s="124"/>
      <c r="F1" s="124"/>
      <c r="G1" s="124"/>
      <c r="H1" s="124"/>
      <c r="I1" s="124"/>
      <c r="J1" s="124"/>
      <c r="K1" s="124"/>
      <c r="L1" s="124"/>
      <c r="M1" s="124"/>
      <c r="N1" s="13"/>
    </row>
    <row r="2" spans="2:16" ht="31.5" x14ac:dyDescent="0.55000000000000004">
      <c r="B2" s="13"/>
      <c r="C2" s="123" t="s">
        <v>28</v>
      </c>
      <c r="D2" s="123"/>
      <c r="E2" s="123"/>
      <c r="F2" s="123"/>
      <c r="G2" s="123"/>
      <c r="H2" s="123"/>
      <c r="I2" s="123"/>
      <c r="J2" s="123"/>
      <c r="K2" s="123"/>
      <c r="L2" s="123"/>
      <c r="M2" s="123"/>
      <c r="N2" s="13"/>
    </row>
    <row r="3" spans="2:16" x14ac:dyDescent="0.55000000000000004">
      <c r="B3" s="23"/>
      <c r="C3" s="24"/>
      <c r="D3" s="24"/>
      <c r="E3" s="24"/>
      <c r="F3" s="24"/>
      <c r="G3" s="24"/>
      <c r="H3" s="24"/>
      <c r="I3" s="24"/>
      <c r="J3" s="24"/>
      <c r="K3" s="24"/>
      <c r="L3" s="24"/>
      <c r="M3" s="24"/>
      <c r="N3" s="25"/>
    </row>
    <row r="4" spans="2:16" ht="80.5" customHeight="1" x14ac:dyDescent="0.6">
      <c r="B4" s="26"/>
      <c r="C4" s="125" t="s">
        <v>31</v>
      </c>
      <c r="D4" s="126"/>
      <c r="E4" s="126"/>
      <c r="F4" s="126"/>
      <c r="G4" s="126"/>
      <c r="H4" s="126"/>
      <c r="I4" s="126"/>
      <c r="J4" s="126"/>
      <c r="K4" s="126"/>
      <c r="L4" s="126"/>
      <c r="M4" s="126"/>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32</v>
      </c>
      <c r="D6" s="21"/>
      <c r="E6" s="21"/>
      <c r="F6" s="21"/>
      <c r="G6" s="21"/>
      <c r="H6" s="21"/>
      <c r="I6" s="21"/>
      <c r="J6" s="21"/>
      <c r="K6" s="21"/>
      <c r="L6" s="21"/>
      <c r="M6" s="21"/>
      <c r="N6" s="22"/>
    </row>
    <row r="7" spans="2:16" ht="251" customHeight="1" x14ac:dyDescent="0.55000000000000004">
      <c r="B7" s="14"/>
      <c r="C7" s="127" t="s">
        <v>35</v>
      </c>
      <c r="D7" s="128"/>
      <c r="E7" s="128"/>
      <c r="F7" s="128"/>
      <c r="G7" s="128"/>
      <c r="H7" s="128"/>
      <c r="I7" s="128"/>
      <c r="J7" s="128"/>
      <c r="K7" s="128"/>
      <c r="L7" s="128"/>
      <c r="M7" s="128"/>
      <c r="N7" s="16"/>
    </row>
    <row r="8" spans="2:16" ht="331" customHeight="1" x14ac:dyDescent="0.55000000000000004">
      <c r="B8" s="14"/>
      <c r="C8" s="127" t="s">
        <v>36</v>
      </c>
      <c r="D8" s="127"/>
      <c r="E8" s="127"/>
      <c r="F8" s="127"/>
      <c r="G8" s="127"/>
      <c r="H8" s="127"/>
      <c r="I8" s="127"/>
      <c r="J8" s="127"/>
      <c r="K8" s="127"/>
      <c r="L8" s="127"/>
      <c r="M8" s="127"/>
      <c r="N8" s="16"/>
    </row>
    <row r="9" spans="2:16" ht="22.5" x14ac:dyDescent="0.55000000000000004">
      <c r="B9" s="19"/>
      <c r="C9" s="20" t="s">
        <v>29</v>
      </c>
      <c r="D9" s="21"/>
      <c r="E9" s="21"/>
      <c r="F9" s="21"/>
      <c r="G9" s="21"/>
      <c r="H9" s="21"/>
      <c r="I9" s="21"/>
      <c r="J9" s="21"/>
      <c r="K9" s="21"/>
      <c r="L9" s="21"/>
      <c r="M9" s="21"/>
      <c r="N9" s="22"/>
    </row>
    <row r="10" spans="2:16" ht="409.6" customHeight="1" x14ac:dyDescent="0.55000000000000004">
      <c r="B10" s="14"/>
      <c r="C10" s="127" t="s">
        <v>37</v>
      </c>
      <c r="D10" s="128"/>
      <c r="E10" s="128"/>
      <c r="F10" s="128"/>
      <c r="G10" s="128"/>
      <c r="H10" s="128"/>
      <c r="I10" s="128"/>
      <c r="J10" s="128"/>
      <c r="K10" s="128"/>
      <c r="L10" s="128"/>
      <c r="M10" s="128"/>
      <c r="N10" s="16"/>
    </row>
    <row r="11" spans="2:16" ht="139.75" customHeight="1" x14ac:dyDescent="0.55000000000000004">
      <c r="B11" s="17"/>
      <c r="C11" s="121" t="s">
        <v>38</v>
      </c>
      <c r="D11" s="122"/>
      <c r="E11" s="122"/>
      <c r="F11" s="122"/>
      <c r="G11" s="122"/>
      <c r="H11" s="122"/>
      <c r="I11" s="122"/>
      <c r="J11" s="122"/>
      <c r="K11" s="122"/>
      <c r="L11" s="122"/>
      <c r="M11" s="122"/>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B1:T146"/>
  <sheetViews>
    <sheetView showGridLines="0" zoomScale="60" zoomScaleNormal="60" workbookViewId="0"/>
  </sheetViews>
  <sheetFormatPr defaultRowHeight="18" x14ac:dyDescent="0.55000000000000004"/>
  <cols>
    <col min="1" max="1" width="4.5" customWidth="1"/>
    <col min="9" max="9" width="11.33203125" customWidth="1"/>
    <col min="13" max="13" width="10.08203125" customWidth="1"/>
    <col min="15" max="15" width="15.6640625" customWidth="1"/>
    <col min="16" max="16" width="15.9140625" customWidth="1"/>
    <col min="17" max="17" width="14.58203125" customWidth="1"/>
    <col min="18" max="18" width="14.33203125" customWidth="1"/>
    <col min="19" max="19" width="13.1640625" customWidth="1"/>
    <col min="20" max="20" width="17.5" customWidth="1"/>
  </cols>
  <sheetData>
    <row r="1" spans="2:20" s="1" customFormat="1" ht="25.5" x14ac:dyDescent="0.85">
      <c r="B1" s="5" t="s">
        <v>26</v>
      </c>
      <c r="C1" s="5"/>
      <c r="D1" s="5"/>
      <c r="E1" s="5"/>
      <c r="F1" s="5"/>
      <c r="G1" s="5"/>
      <c r="H1" s="5"/>
      <c r="I1" s="5"/>
      <c r="J1" s="5"/>
      <c r="K1" s="6"/>
      <c r="L1" s="6"/>
      <c r="M1" s="6"/>
      <c r="N1" s="6"/>
      <c r="O1" s="6"/>
      <c r="P1" s="6"/>
      <c r="Q1" s="6"/>
      <c r="R1" s="6"/>
      <c r="S1" s="34"/>
      <c r="T1" s="34"/>
    </row>
    <row r="2" spans="2:20" s="1" customFormat="1" ht="38" x14ac:dyDescent="1.25">
      <c r="B2" s="151" t="s">
        <v>27</v>
      </c>
      <c r="C2" s="151"/>
      <c r="D2" s="151"/>
      <c r="E2" s="151"/>
      <c r="F2" s="151"/>
      <c r="G2" s="151"/>
      <c r="H2" s="151"/>
      <c r="I2" s="151"/>
      <c r="J2" s="198" t="str">
        <f>A①_営業部_入力!J2</f>
        <v>第4-3問</v>
      </c>
      <c r="K2" s="198"/>
      <c r="L2" s="199" t="str">
        <f>A①_営業部_入力!M2</f>
        <v>部門別月次予算PL（その４-3）</v>
      </c>
      <c r="M2" s="199"/>
      <c r="N2" s="199"/>
      <c r="O2" s="199"/>
      <c r="P2" s="199"/>
      <c r="Q2" s="199"/>
      <c r="R2" s="199"/>
      <c r="S2" s="199"/>
      <c r="T2" s="199"/>
    </row>
    <row r="3" spans="2:20" s="1" customFormat="1" ht="31.5" x14ac:dyDescent="1.05">
      <c r="B3" s="8"/>
      <c r="C3" s="30" t="s">
        <v>456</v>
      </c>
      <c r="D3" s="8"/>
      <c r="E3" s="8"/>
      <c r="F3" s="8"/>
      <c r="G3" s="8"/>
      <c r="H3" s="8"/>
      <c r="I3" s="8"/>
      <c r="J3" s="42"/>
      <c r="K3" s="42"/>
      <c r="L3" s="9"/>
      <c r="M3" s="9"/>
      <c r="N3" s="42"/>
      <c r="O3" s="42"/>
      <c r="P3" s="42" t="s">
        <v>55</v>
      </c>
      <c r="Q3" s="9"/>
      <c r="R3" s="9"/>
      <c r="S3" s="8"/>
      <c r="T3" s="10"/>
    </row>
    <row r="4" spans="2:20" s="1" customFormat="1" ht="22.5" x14ac:dyDescent="0.55000000000000004">
      <c r="B4" s="200" t="s">
        <v>0</v>
      </c>
      <c r="C4" s="200"/>
      <c r="D4" s="200"/>
      <c r="E4" s="200"/>
      <c r="F4" s="200"/>
      <c r="G4" s="200"/>
      <c r="H4" s="200"/>
      <c r="I4" s="200"/>
      <c r="J4" s="200"/>
      <c r="K4" s="200"/>
      <c r="L4" s="200"/>
      <c r="M4" s="200"/>
      <c r="N4" s="200"/>
      <c r="O4" s="200"/>
      <c r="P4" s="200"/>
      <c r="Q4" s="200"/>
      <c r="R4" s="200"/>
      <c r="S4" s="200"/>
      <c r="T4" s="200"/>
    </row>
    <row r="5" spans="2:20" s="1" customFormat="1" ht="46.75" customHeight="1" x14ac:dyDescent="0.55000000000000004">
      <c r="B5" s="201" t="s">
        <v>195</v>
      </c>
      <c r="C5" s="201"/>
      <c r="D5" s="201"/>
      <c r="E5" s="201"/>
      <c r="F5" s="201"/>
      <c r="G5" s="201"/>
      <c r="H5" s="201"/>
      <c r="I5" s="201"/>
      <c r="J5" s="201"/>
      <c r="K5" s="201"/>
      <c r="L5" s="201"/>
      <c r="M5" s="201"/>
      <c r="N5" s="201"/>
      <c r="O5" s="201"/>
      <c r="P5" s="201"/>
      <c r="Q5" s="201"/>
      <c r="R5" s="201"/>
      <c r="S5" s="201"/>
      <c r="T5" s="201"/>
    </row>
    <row r="6" spans="2:20" s="1" customFormat="1" thickBot="1" x14ac:dyDescent="0.6"/>
    <row r="7" spans="2:20" s="1" customFormat="1" ht="29" thickBot="1" x14ac:dyDescent="0.6">
      <c r="B7" s="11">
        <v>2</v>
      </c>
      <c r="C7" s="202" t="s">
        <v>196</v>
      </c>
      <c r="D7" s="202"/>
      <c r="E7" s="202"/>
      <c r="F7" s="11">
        <v>2</v>
      </c>
      <c r="G7" s="150" t="s">
        <v>457</v>
      </c>
      <c r="H7" s="150"/>
      <c r="I7" s="150"/>
      <c r="J7" s="203" t="s">
        <v>197</v>
      </c>
      <c r="K7" s="204"/>
      <c r="L7" s="205" t="s">
        <v>261</v>
      </c>
      <c r="M7" s="206"/>
      <c r="N7" s="206"/>
      <c r="O7" s="207"/>
      <c r="P7" s="56" t="s">
        <v>198</v>
      </c>
      <c r="Q7" s="208" t="s">
        <v>199</v>
      </c>
      <c r="R7" s="209"/>
      <c r="S7"/>
      <c r="T7"/>
    </row>
    <row r="9" spans="2:20" ht="18.5" thickBot="1" x14ac:dyDescent="0.6"/>
    <row r="10" spans="2:20" ht="29" thickBot="1" x14ac:dyDescent="0.6">
      <c r="B10" s="208" t="s">
        <v>200</v>
      </c>
      <c r="C10" s="210"/>
      <c r="D10" s="210"/>
      <c r="E10" s="210"/>
      <c r="F10" s="210"/>
      <c r="G10" s="210"/>
      <c r="H10" s="210"/>
      <c r="I10" s="210"/>
      <c r="J10" s="210"/>
      <c r="K10" s="209"/>
    </row>
    <row r="11" spans="2:20" ht="18.5" thickBot="1" x14ac:dyDescent="0.6"/>
    <row r="12" spans="2:20" ht="29" thickBot="1" x14ac:dyDescent="0.6">
      <c r="C12" s="57">
        <v>1</v>
      </c>
      <c r="D12" s="208" t="s">
        <v>201</v>
      </c>
      <c r="E12" s="210"/>
      <c r="F12" s="210"/>
      <c r="G12" s="210"/>
      <c r="H12" s="210"/>
      <c r="I12" s="209"/>
    </row>
    <row r="13" spans="2:20" ht="18.5" thickBot="1" x14ac:dyDescent="0.6"/>
    <row r="14" spans="2:20" ht="29.5" thickBot="1" x14ac:dyDescent="0.6">
      <c r="D14" s="57"/>
      <c r="E14" s="58" t="s">
        <v>202</v>
      </c>
      <c r="F14" s="59"/>
      <c r="G14" s="60"/>
      <c r="H14" s="61"/>
      <c r="I14" s="61"/>
      <c r="J14" s="61"/>
      <c r="K14" s="62"/>
    </row>
    <row r="16" spans="2:20" ht="18.5" thickBot="1" x14ac:dyDescent="0.6"/>
    <row r="17" spans="3:11" ht="29" thickBot="1" x14ac:dyDescent="0.6">
      <c r="C17" s="57">
        <v>2</v>
      </c>
      <c r="D17" s="208" t="s">
        <v>203</v>
      </c>
      <c r="E17" s="210"/>
      <c r="F17" s="210"/>
      <c r="G17" s="210"/>
      <c r="H17" s="210"/>
      <c r="I17" s="209"/>
    </row>
    <row r="18" spans="3:11" ht="18.5" thickBot="1" x14ac:dyDescent="0.6"/>
    <row r="19" spans="3:11" ht="29.5" thickBot="1" x14ac:dyDescent="0.6">
      <c r="D19" s="57"/>
      <c r="E19" s="211" t="s">
        <v>204</v>
      </c>
      <c r="F19" s="212"/>
      <c r="G19" s="212"/>
      <c r="H19" s="212"/>
      <c r="I19" s="212"/>
      <c r="J19" s="212"/>
      <c r="K19" s="213"/>
    </row>
    <row r="20" spans="3:11" ht="18.5" thickBot="1" x14ac:dyDescent="0.6"/>
    <row r="21" spans="3:11" ht="29" thickBot="1" x14ac:dyDescent="0.6">
      <c r="C21" s="57">
        <v>3</v>
      </c>
      <c r="D21" s="208" t="s">
        <v>205</v>
      </c>
      <c r="E21" s="210"/>
      <c r="F21" s="210"/>
      <c r="G21" s="210"/>
      <c r="H21" s="210"/>
      <c r="I21" s="209"/>
    </row>
    <row r="22" spans="3:11" ht="18.5" thickBot="1" x14ac:dyDescent="0.6"/>
    <row r="23" spans="3:11" ht="29.5" thickBot="1" x14ac:dyDescent="0.6">
      <c r="D23" s="57" t="s">
        <v>206</v>
      </c>
      <c r="E23" s="211" t="s">
        <v>207</v>
      </c>
      <c r="F23" s="212"/>
      <c r="G23" s="212"/>
      <c r="H23" s="212"/>
      <c r="I23" s="212"/>
      <c r="J23" s="212"/>
      <c r="K23" s="213"/>
    </row>
    <row r="26" spans="3:11" ht="18.5" thickBot="1" x14ac:dyDescent="0.6"/>
    <row r="27" spans="3:11" ht="29" thickBot="1" x14ac:dyDescent="0.6">
      <c r="C27" s="57">
        <v>4</v>
      </c>
      <c r="D27" s="208" t="s">
        <v>208</v>
      </c>
      <c r="E27" s="210"/>
      <c r="F27" s="210"/>
      <c r="G27" s="210"/>
      <c r="H27" s="210"/>
      <c r="I27" s="209"/>
    </row>
    <row r="28" spans="3:11" ht="26.5" x14ac:dyDescent="0.55000000000000004">
      <c r="D28" s="63" t="s">
        <v>209</v>
      </c>
    </row>
    <row r="30" spans="3:11" ht="28.5" x14ac:dyDescent="0.55000000000000004">
      <c r="D30" s="11" t="s">
        <v>210</v>
      </c>
      <c r="E30" s="150" t="s">
        <v>211</v>
      </c>
      <c r="F30" s="150"/>
      <c r="G30" s="150"/>
    </row>
    <row r="31" spans="3:11" ht="36.65" customHeight="1" x14ac:dyDescent="0.55000000000000004"/>
    <row r="32" spans="3:11" ht="36.65" customHeight="1" x14ac:dyDescent="0.55000000000000004">
      <c r="E32" s="11" t="s">
        <v>212</v>
      </c>
      <c r="F32" s="150" t="s">
        <v>213</v>
      </c>
      <c r="G32" s="150"/>
      <c r="H32" s="150"/>
    </row>
    <row r="33" spans="4:12" ht="16.25" customHeight="1" thickBot="1" x14ac:dyDescent="0.6"/>
    <row r="34" spans="4:12" ht="36.65" hidden="1" customHeight="1" thickBot="1" x14ac:dyDescent="0.6">
      <c r="F34" s="57">
        <v>100</v>
      </c>
      <c r="G34" s="214" t="s">
        <v>214</v>
      </c>
      <c r="H34" s="215"/>
      <c r="I34" s="216"/>
      <c r="J34" s="64" t="s">
        <v>215</v>
      </c>
      <c r="K34" s="214" t="s">
        <v>216</v>
      </c>
      <c r="L34" s="216"/>
    </row>
    <row r="35" spans="4:12" ht="36.65" hidden="1" customHeight="1" thickBot="1" x14ac:dyDescent="0.6">
      <c r="F35" s="57">
        <v>120</v>
      </c>
      <c r="G35" s="214" t="s">
        <v>217</v>
      </c>
      <c r="H35" s="215"/>
      <c r="I35" s="216"/>
      <c r="J35" s="64" t="s">
        <v>215</v>
      </c>
      <c r="K35" s="214" t="s">
        <v>216</v>
      </c>
      <c r="L35" s="216"/>
    </row>
    <row r="36" spans="4:12" ht="36.65" customHeight="1" thickBot="1" x14ac:dyDescent="0.6">
      <c r="F36" s="57">
        <v>199</v>
      </c>
      <c r="G36" s="214" t="s">
        <v>285</v>
      </c>
      <c r="H36" s="215"/>
      <c r="I36" s="216"/>
      <c r="J36" s="64" t="s">
        <v>215</v>
      </c>
      <c r="K36" s="214" t="s">
        <v>216</v>
      </c>
      <c r="L36" s="216"/>
    </row>
    <row r="37" spans="4:12" ht="13.25" customHeight="1" x14ac:dyDescent="0.55000000000000004"/>
    <row r="38" spans="4:12" ht="36.65" customHeight="1" x14ac:dyDescent="0.55000000000000004">
      <c r="E38" s="11" t="s">
        <v>218</v>
      </c>
      <c r="F38" s="150" t="s">
        <v>219</v>
      </c>
      <c r="G38" s="150"/>
      <c r="H38" s="150"/>
    </row>
    <row r="39" spans="4:12" ht="36.65" customHeight="1" x14ac:dyDescent="0.55000000000000004">
      <c r="F39" s="65"/>
    </row>
    <row r="40" spans="4:12" ht="0.65" hidden="1" customHeight="1" thickBot="1" x14ac:dyDescent="0.6">
      <c r="F40" s="57">
        <v>230</v>
      </c>
      <c r="G40" s="214" t="s">
        <v>220</v>
      </c>
      <c r="H40" s="215"/>
      <c r="I40" s="216"/>
      <c r="J40" s="64" t="s">
        <v>221</v>
      </c>
      <c r="K40" s="214" t="s">
        <v>216</v>
      </c>
      <c r="L40" s="216"/>
    </row>
    <row r="41" spans="4:12" ht="0.65" hidden="1" customHeight="1" x14ac:dyDescent="0.55000000000000004"/>
    <row r="42" spans="4:12" ht="36.65" customHeight="1" x14ac:dyDescent="0.55000000000000004">
      <c r="E42" s="11" t="s">
        <v>222</v>
      </c>
      <c r="F42" s="150" t="s">
        <v>223</v>
      </c>
      <c r="G42" s="150"/>
      <c r="H42" s="150"/>
    </row>
    <row r="43" spans="4:12" ht="34.75" customHeight="1" x14ac:dyDescent="0.55000000000000004">
      <c r="F43" s="65"/>
    </row>
    <row r="44" spans="4:12" ht="29.5" hidden="1" thickBot="1" x14ac:dyDescent="0.6">
      <c r="F44" s="57">
        <v>310</v>
      </c>
      <c r="G44" s="214" t="s">
        <v>224</v>
      </c>
      <c r="H44" s="215"/>
      <c r="I44" s="216"/>
      <c r="J44" s="64" t="s">
        <v>221</v>
      </c>
      <c r="K44" s="214" t="s">
        <v>216</v>
      </c>
      <c r="L44" s="216"/>
    </row>
    <row r="45" spans="4:12" ht="29.5" hidden="1" thickBot="1" x14ac:dyDescent="0.6">
      <c r="F45" s="65"/>
    </row>
    <row r="46" spans="4:12" ht="0.65" hidden="1" customHeight="1" thickBot="1" x14ac:dyDescent="0.6">
      <c r="F46" s="57">
        <v>380</v>
      </c>
      <c r="G46" s="214" t="s">
        <v>225</v>
      </c>
      <c r="H46" s="215"/>
      <c r="I46" s="216"/>
      <c r="J46" s="64" t="s">
        <v>221</v>
      </c>
      <c r="K46" s="214" t="s">
        <v>216</v>
      </c>
      <c r="L46" s="216"/>
    </row>
    <row r="48" spans="4:12" ht="28.5" x14ac:dyDescent="0.55000000000000004">
      <c r="D48" s="11" t="s">
        <v>226</v>
      </c>
      <c r="E48" s="150" t="s">
        <v>227</v>
      </c>
      <c r="F48" s="150"/>
      <c r="G48" s="150"/>
    </row>
    <row r="50" spans="5:13" ht="28.5" x14ac:dyDescent="0.55000000000000004">
      <c r="E50" s="11" t="s">
        <v>228</v>
      </c>
      <c r="F50" s="150" t="s">
        <v>229</v>
      </c>
      <c r="G50" s="150"/>
      <c r="H50" s="150"/>
    </row>
    <row r="51" spans="5:13" ht="7.25" customHeight="1" thickBot="1" x14ac:dyDescent="0.6"/>
    <row r="52" spans="5:13" ht="29.5" thickBot="1" x14ac:dyDescent="0.6">
      <c r="F52" s="57">
        <v>400</v>
      </c>
      <c r="G52" s="214" t="s">
        <v>24</v>
      </c>
      <c r="H52" s="215"/>
      <c r="I52" s="216"/>
      <c r="J52" s="64" t="s">
        <v>221</v>
      </c>
      <c r="K52" s="214" t="s">
        <v>216</v>
      </c>
      <c r="L52" s="216"/>
    </row>
    <row r="53" spans="5:13" ht="29.5" thickBot="1" x14ac:dyDescent="0.6">
      <c r="F53" s="57">
        <v>610</v>
      </c>
      <c r="G53" s="214" t="s">
        <v>273</v>
      </c>
      <c r="H53" s="215"/>
      <c r="I53" s="216"/>
      <c r="J53" s="64" t="s">
        <v>221</v>
      </c>
      <c r="K53" s="214" t="s">
        <v>216</v>
      </c>
      <c r="L53" s="216"/>
    </row>
    <row r="55" spans="5:13" ht="28.5" x14ac:dyDescent="0.55000000000000004">
      <c r="E55" s="11" t="s">
        <v>230</v>
      </c>
      <c r="F55" s="150" t="s">
        <v>231</v>
      </c>
      <c r="G55" s="150"/>
      <c r="H55" s="150"/>
    </row>
    <row r="56" spans="5:13" ht="29.5" thickBot="1" x14ac:dyDescent="0.6">
      <c r="F56" s="65" t="s">
        <v>232</v>
      </c>
    </row>
    <row r="57" spans="5:13" ht="29.5" thickBot="1" x14ac:dyDescent="0.6">
      <c r="F57" s="57">
        <v>510</v>
      </c>
      <c r="G57" s="214" t="s">
        <v>269</v>
      </c>
      <c r="H57" s="215"/>
      <c r="I57" s="216"/>
      <c r="J57" s="64" t="s">
        <v>215</v>
      </c>
      <c r="K57" s="214" t="s">
        <v>270</v>
      </c>
      <c r="L57" s="216"/>
    </row>
    <row r="58" spans="5:13" ht="29.5" thickBot="1" x14ac:dyDescent="0.6">
      <c r="F58" s="65"/>
      <c r="G58" s="57">
        <v>501</v>
      </c>
      <c r="H58" s="217" t="s">
        <v>171</v>
      </c>
      <c r="I58" s="218"/>
      <c r="J58" s="219"/>
      <c r="K58" s="64" t="s">
        <v>215</v>
      </c>
      <c r="L58" s="214" t="s">
        <v>216</v>
      </c>
      <c r="M58" s="216"/>
    </row>
    <row r="59" spans="5:13" ht="29.5" thickBot="1" x14ac:dyDescent="0.6">
      <c r="F59" s="65"/>
      <c r="G59" s="57">
        <v>505</v>
      </c>
      <c r="H59" s="217" t="s">
        <v>156</v>
      </c>
      <c r="I59" s="218"/>
      <c r="J59" s="219"/>
      <c r="K59" s="70" t="s">
        <v>221</v>
      </c>
      <c r="L59" s="214" t="s">
        <v>216</v>
      </c>
      <c r="M59" s="216"/>
    </row>
    <row r="60" spans="5:13" ht="29.5" thickBot="1" x14ac:dyDescent="0.6">
      <c r="F60" s="65"/>
      <c r="G60" s="57">
        <v>509</v>
      </c>
      <c r="H60" s="217" t="s">
        <v>78</v>
      </c>
      <c r="I60" s="218"/>
      <c r="J60" s="219"/>
      <c r="K60" s="64" t="s">
        <v>215</v>
      </c>
      <c r="L60" s="214" t="s">
        <v>216</v>
      </c>
      <c r="M60" s="216"/>
    </row>
    <row r="61" spans="5:13" ht="29.5" thickBot="1" x14ac:dyDescent="0.6">
      <c r="F61" s="65"/>
    </row>
    <row r="62" spans="5:13" ht="29.5" thickBot="1" x14ac:dyDescent="0.6">
      <c r="F62" s="57">
        <v>512</v>
      </c>
      <c r="G62" s="214" t="s">
        <v>271</v>
      </c>
      <c r="H62" s="215"/>
      <c r="I62" s="216"/>
      <c r="J62" s="64" t="s">
        <v>215</v>
      </c>
      <c r="K62" s="214" t="s">
        <v>216</v>
      </c>
      <c r="L62" s="216"/>
    </row>
    <row r="63" spans="5:13" ht="29.5" thickBot="1" x14ac:dyDescent="0.6">
      <c r="F63" s="65"/>
    </row>
    <row r="64" spans="5:13" ht="29.5" thickBot="1" x14ac:dyDescent="0.6">
      <c r="F64" s="57">
        <v>521</v>
      </c>
      <c r="G64" s="214" t="s">
        <v>74</v>
      </c>
      <c r="H64" s="215"/>
      <c r="I64" s="216"/>
      <c r="J64" s="64" t="s">
        <v>215</v>
      </c>
      <c r="K64" s="214" t="s">
        <v>216</v>
      </c>
      <c r="L64" s="216"/>
    </row>
    <row r="65" spans="5:17" ht="29.5" thickBot="1" x14ac:dyDescent="0.6">
      <c r="F65" s="57">
        <v>522</v>
      </c>
      <c r="G65" s="214" t="s">
        <v>272</v>
      </c>
      <c r="H65" s="215"/>
      <c r="I65" s="216"/>
      <c r="J65" s="64" t="s">
        <v>215</v>
      </c>
      <c r="K65" s="214" t="s">
        <v>216</v>
      </c>
      <c r="L65" s="216"/>
    </row>
    <row r="66" spans="5:17" ht="29.5" thickBot="1" x14ac:dyDescent="0.6">
      <c r="F66" s="65"/>
    </row>
    <row r="67" spans="5:17" ht="29.5" thickBot="1" x14ac:dyDescent="0.6">
      <c r="F67" s="57">
        <v>620</v>
      </c>
      <c r="G67" s="214" t="s">
        <v>182</v>
      </c>
      <c r="H67" s="215"/>
      <c r="I67" s="216"/>
      <c r="J67" s="64" t="s">
        <v>215</v>
      </c>
      <c r="K67" s="214" t="s">
        <v>216</v>
      </c>
      <c r="L67" s="216"/>
    </row>
    <row r="68" spans="5:17" ht="29" x14ac:dyDescent="0.55000000000000004">
      <c r="F68" s="65"/>
    </row>
    <row r="69" spans="5:17" ht="28.5" x14ac:dyDescent="0.55000000000000004">
      <c r="E69" s="230" t="s">
        <v>281</v>
      </c>
      <c r="F69" s="206"/>
      <c r="G69" s="206"/>
      <c r="H69" s="206"/>
    </row>
    <row r="70" spans="5:17" ht="29.5" thickBot="1" x14ac:dyDescent="0.6">
      <c r="F70" s="65"/>
    </row>
    <row r="71" spans="5:17" ht="29.5" thickBot="1" x14ac:dyDescent="0.6">
      <c r="F71" s="72" t="s">
        <v>274</v>
      </c>
      <c r="G71" s="214" t="s">
        <v>176</v>
      </c>
      <c r="H71" s="215"/>
      <c r="I71" s="216"/>
      <c r="J71" s="64" t="s">
        <v>221</v>
      </c>
      <c r="K71" s="214" t="s">
        <v>270</v>
      </c>
      <c r="L71" s="216"/>
    </row>
    <row r="72" spans="5:17" ht="29.5" thickBot="1" x14ac:dyDescent="0.6">
      <c r="F72" s="65"/>
      <c r="G72" s="72" t="s">
        <v>275</v>
      </c>
      <c r="H72" s="214" t="s">
        <v>276</v>
      </c>
      <c r="I72" s="215"/>
      <c r="J72" s="216"/>
      <c r="K72" s="64" t="s">
        <v>221</v>
      </c>
      <c r="L72" s="214" t="s">
        <v>270</v>
      </c>
      <c r="M72" s="216"/>
    </row>
    <row r="73" spans="5:17" ht="29.5" thickBot="1" x14ac:dyDescent="0.6">
      <c r="F73" s="65"/>
      <c r="H73" s="72" t="s">
        <v>277</v>
      </c>
      <c r="I73" s="214" t="s">
        <v>279</v>
      </c>
      <c r="J73" s="215"/>
      <c r="K73" s="216"/>
      <c r="L73" s="64" t="s">
        <v>221</v>
      </c>
      <c r="M73" s="214" t="s">
        <v>270</v>
      </c>
      <c r="N73" s="216"/>
    </row>
    <row r="74" spans="5:17" ht="29.5" thickBot="1" x14ac:dyDescent="0.6">
      <c r="F74" s="65"/>
      <c r="I74" s="72" t="s">
        <v>280</v>
      </c>
      <c r="J74" s="214" t="s">
        <v>278</v>
      </c>
      <c r="K74" s="215"/>
      <c r="L74" s="216"/>
      <c r="M74" s="64" t="s">
        <v>221</v>
      </c>
      <c r="N74" s="214" t="s">
        <v>270</v>
      </c>
      <c r="O74" s="216"/>
    </row>
    <row r="75" spans="5:17" ht="29.5" thickBot="1" x14ac:dyDescent="0.6">
      <c r="F75" s="65"/>
      <c r="J75" s="57">
        <v>400</v>
      </c>
      <c r="K75" s="214" t="s">
        <v>24</v>
      </c>
      <c r="L75" s="215"/>
      <c r="M75" s="216"/>
      <c r="N75" s="64" t="s">
        <v>221</v>
      </c>
      <c r="O75" s="214" t="s">
        <v>216</v>
      </c>
      <c r="P75" s="216"/>
    </row>
    <row r="76" spans="5:17" ht="29.5" thickBot="1" x14ac:dyDescent="0.6">
      <c r="F76" s="65"/>
      <c r="J76" s="57">
        <v>510</v>
      </c>
      <c r="K76" s="214" t="s">
        <v>269</v>
      </c>
      <c r="L76" s="215"/>
      <c r="M76" s="216"/>
      <c r="N76" s="64" t="s">
        <v>215</v>
      </c>
      <c r="O76" s="214" t="s">
        <v>270</v>
      </c>
      <c r="P76" s="216"/>
    </row>
    <row r="77" spans="5:17" ht="29.5" thickBot="1" x14ac:dyDescent="0.6">
      <c r="F77" s="65"/>
      <c r="K77" s="57">
        <v>501</v>
      </c>
      <c r="L77" s="217" t="s">
        <v>171</v>
      </c>
      <c r="M77" s="218"/>
      <c r="N77" s="219"/>
      <c r="O77" s="64" t="s">
        <v>215</v>
      </c>
      <c r="P77" s="214" t="s">
        <v>216</v>
      </c>
      <c r="Q77" s="216"/>
    </row>
    <row r="78" spans="5:17" ht="29.5" thickBot="1" x14ac:dyDescent="0.6">
      <c r="F78" s="65"/>
      <c r="K78" s="57">
        <v>505</v>
      </c>
      <c r="L78" s="217" t="s">
        <v>156</v>
      </c>
      <c r="M78" s="218"/>
      <c r="N78" s="219"/>
      <c r="O78" s="70" t="s">
        <v>221</v>
      </c>
      <c r="P78" s="214" t="s">
        <v>216</v>
      </c>
      <c r="Q78" s="216"/>
    </row>
    <row r="79" spans="5:17" ht="29.5" thickBot="1" x14ac:dyDescent="0.6">
      <c r="F79" s="65"/>
      <c r="K79" s="57">
        <v>509</v>
      </c>
      <c r="L79" s="217" t="s">
        <v>78</v>
      </c>
      <c r="M79" s="218"/>
      <c r="N79" s="219"/>
      <c r="O79" s="64" t="s">
        <v>215</v>
      </c>
      <c r="P79" s="214" t="s">
        <v>216</v>
      </c>
      <c r="Q79" s="216"/>
    </row>
    <row r="80" spans="5:17" ht="29.5" thickBot="1" x14ac:dyDescent="0.6">
      <c r="F80" s="65"/>
      <c r="H80" s="65"/>
      <c r="I80" s="65"/>
      <c r="J80" s="57">
        <v>512</v>
      </c>
      <c r="K80" s="214" t="s">
        <v>271</v>
      </c>
      <c r="L80" s="215"/>
      <c r="M80" s="216"/>
      <c r="N80" s="64" t="s">
        <v>215</v>
      </c>
      <c r="O80" s="214" t="s">
        <v>216</v>
      </c>
      <c r="P80" s="216"/>
    </row>
    <row r="81" spans="4:16" ht="29.5" thickBot="1" x14ac:dyDescent="0.6">
      <c r="F81" s="65"/>
      <c r="H81" s="57">
        <v>521</v>
      </c>
      <c r="I81" s="214" t="s">
        <v>74</v>
      </c>
      <c r="J81" s="215"/>
      <c r="K81" s="216"/>
      <c r="L81" s="64" t="s">
        <v>215</v>
      </c>
      <c r="M81" s="214" t="s">
        <v>216</v>
      </c>
      <c r="N81" s="216"/>
      <c r="O81" s="71"/>
      <c r="P81" s="71"/>
    </row>
    <row r="82" spans="4:16" ht="29.5" thickBot="1" x14ac:dyDescent="0.6">
      <c r="F82" s="65"/>
      <c r="H82" s="57">
        <v>522</v>
      </c>
      <c r="I82" s="214" t="s">
        <v>272</v>
      </c>
      <c r="J82" s="215"/>
      <c r="K82" s="216"/>
      <c r="L82" s="64" t="s">
        <v>215</v>
      </c>
      <c r="M82" s="214" t="s">
        <v>216</v>
      </c>
      <c r="N82" s="216"/>
      <c r="P82" s="71"/>
    </row>
    <row r="83" spans="4:16" ht="29.5" thickBot="1" x14ac:dyDescent="0.6">
      <c r="F83" s="65"/>
      <c r="G83" s="57">
        <v>610</v>
      </c>
      <c r="H83" s="214" t="s">
        <v>273</v>
      </c>
      <c r="I83" s="215"/>
      <c r="J83" s="216"/>
      <c r="K83" s="64" t="s">
        <v>221</v>
      </c>
      <c r="L83" s="214" t="s">
        <v>216</v>
      </c>
      <c r="M83" s="216"/>
    </row>
    <row r="84" spans="4:16" ht="29.5" thickBot="1" x14ac:dyDescent="0.6">
      <c r="F84" s="65"/>
      <c r="G84" s="57">
        <v>620</v>
      </c>
      <c r="H84" s="214" t="s">
        <v>182</v>
      </c>
      <c r="I84" s="215"/>
      <c r="J84" s="216"/>
      <c r="K84" s="64" t="s">
        <v>215</v>
      </c>
      <c r="L84" s="214" t="s">
        <v>216</v>
      </c>
      <c r="M84" s="216"/>
    </row>
    <row r="85" spans="4:16" ht="29" x14ac:dyDescent="0.55000000000000004">
      <c r="F85" s="65"/>
    </row>
    <row r="86" spans="4:16" ht="29" x14ac:dyDescent="0.55000000000000004">
      <c r="F86" s="65"/>
    </row>
    <row r="87" spans="4:16" ht="29" x14ac:dyDescent="0.55000000000000004">
      <c r="F87" s="65"/>
    </row>
    <row r="88" spans="4:16" ht="28.5" x14ac:dyDescent="0.55000000000000004">
      <c r="D88" s="11" t="s">
        <v>233</v>
      </c>
      <c r="E88" s="150" t="s">
        <v>234</v>
      </c>
      <c r="F88" s="150"/>
      <c r="G88" s="150"/>
    </row>
    <row r="89" spans="4:16" ht="29" x14ac:dyDescent="0.55000000000000004">
      <c r="E89" s="65" t="s">
        <v>232</v>
      </c>
    </row>
    <row r="90" spans="4:16" ht="28.5" x14ac:dyDescent="0.55000000000000004">
      <c r="D90" s="11" t="s">
        <v>235</v>
      </c>
      <c r="E90" s="150" t="s">
        <v>236</v>
      </c>
      <c r="F90" s="150"/>
      <c r="G90" s="150"/>
    </row>
    <row r="91" spans="4:16" ht="29" x14ac:dyDescent="0.55000000000000004">
      <c r="E91" s="65"/>
    </row>
    <row r="92" spans="4:16" ht="28.5" x14ac:dyDescent="0.55000000000000004">
      <c r="E92" s="11" t="s">
        <v>237</v>
      </c>
      <c r="F92" s="150" t="s">
        <v>238</v>
      </c>
      <c r="G92" s="150"/>
      <c r="H92" s="150"/>
    </row>
    <row r="94" spans="4:16" ht="1.75" hidden="1" customHeight="1" thickBot="1" x14ac:dyDescent="0.6">
      <c r="F94" s="57">
        <v>910</v>
      </c>
      <c r="G94" s="214" t="s">
        <v>239</v>
      </c>
      <c r="H94" s="215"/>
      <c r="I94" s="216"/>
      <c r="J94" s="64" t="s">
        <v>221</v>
      </c>
      <c r="K94" s="214" t="s">
        <v>216</v>
      </c>
      <c r="L94" s="216"/>
    </row>
    <row r="95" spans="4:16" ht="1.75" hidden="1" customHeight="1" x14ac:dyDescent="0.55000000000000004">
      <c r="E95" s="65"/>
    </row>
    <row r="96" spans="4:16" ht="28.5" x14ac:dyDescent="0.55000000000000004">
      <c r="E96" s="11" t="s">
        <v>240</v>
      </c>
      <c r="F96" s="150" t="s">
        <v>241</v>
      </c>
      <c r="G96" s="150"/>
      <c r="H96" s="150"/>
    </row>
    <row r="98" spans="4:15" ht="29.5" hidden="1" thickBot="1" x14ac:dyDescent="0.6">
      <c r="F98" s="57">
        <v>980</v>
      </c>
      <c r="G98" s="214" t="s">
        <v>242</v>
      </c>
      <c r="H98" s="215"/>
      <c r="I98" s="216"/>
      <c r="J98" s="64" t="s">
        <v>221</v>
      </c>
      <c r="K98" s="214" t="s">
        <v>216</v>
      </c>
      <c r="L98" s="216"/>
    </row>
    <row r="99" spans="4:15" hidden="1" x14ac:dyDescent="0.55000000000000004"/>
    <row r="100" spans="4:15" ht="28.5" x14ac:dyDescent="0.55000000000000004">
      <c r="E100" s="11" t="s">
        <v>243</v>
      </c>
      <c r="F100" s="150" t="s">
        <v>244</v>
      </c>
      <c r="G100" s="150"/>
      <c r="H100" s="150"/>
    </row>
    <row r="102" spans="4:15" ht="1.75" hidden="1" customHeight="1" thickBot="1" x14ac:dyDescent="0.6">
      <c r="F102" s="57">
        <v>990</v>
      </c>
      <c r="G102" s="214" t="s">
        <v>244</v>
      </c>
      <c r="H102" s="215"/>
      <c r="I102" s="216"/>
      <c r="J102" s="64" t="s">
        <v>215</v>
      </c>
      <c r="K102" s="214" t="s">
        <v>216</v>
      </c>
      <c r="L102" s="216"/>
    </row>
    <row r="103" spans="4:15" ht="1.75" hidden="1" customHeight="1" x14ac:dyDescent="0.55000000000000004"/>
    <row r="104" spans="4:15" ht="1.75" hidden="1" customHeight="1" x14ac:dyDescent="0.55000000000000004">
      <c r="E104" s="65"/>
    </row>
    <row r="105" spans="4:15" ht="29" x14ac:dyDescent="0.55000000000000004">
      <c r="D105" s="11" t="s">
        <v>245</v>
      </c>
      <c r="E105" s="150" t="s">
        <v>246</v>
      </c>
      <c r="F105" s="150"/>
      <c r="G105" s="150"/>
      <c r="H105" s="66" t="s">
        <v>247</v>
      </c>
    </row>
    <row r="106" spans="4:15" ht="24" customHeight="1" thickBot="1" x14ac:dyDescent="0.6"/>
    <row r="107" spans="4:15" ht="24" customHeight="1" thickBot="1" x14ac:dyDescent="0.6">
      <c r="F107" s="57">
        <v>701</v>
      </c>
      <c r="G107" s="217" t="s">
        <v>248</v>
      </c>
      <c r="H107" s="218"/>
      <c r="I107" s="218"/>
      <c r="J107" s="218"/>
      <c r="K107" s="218"/>
      <c r="L107" s="219"/>
      <c r="M107" s="64" t="s">
        <v>215</v>
      </c>
      <c r="N107" s="214" t="s">
        <v>216</v>
      </c>
      <c r="O107" s="216"/>
    </row>
    <row r="108" spans="4:15" ht="24" customHeight="1" thickBot="1" x14ac:dyDescent="0.6">
      <c r="G108" s="67" t="s">
        <v>249</v>
      </c>
    </row>
    <row r="109" spans="4:15" ht="24" customHeight="1" thickBot="1" x14ac:dyDescent="0.6">
      <c r="F109" s="57">
        <v>702</v>
      </c>
      <c r="G109" s="217" t="s">
        <v>250</v>
      </c>
      <c r="H109" s="218"/>
      <c r="I109" s="218"/>
      <c r="J109" s="218"/>
      <c r="K109" s="218"/>
      <c r="L109" s="219"/>
      <c r="M109" s="64" t="s">
        <v>221</v>
      </c>
      <c r="N109" s="214" t="s">
        <v>216</v>
      </c>
      <c r="O109" s="216"/>
    </row>
    <row r="110" spans="4:15" ht="24" customHeight="1" thickBot="1" x14ac:dyDescent="0.6"/>
    <row r="111" spans="4:15" ht="24" customHeight="1" thickBot="1" x14ac:dyDescent="0.6">
      <c r="F111" s="57">
        <v>703</v>
      </c>
      <c r="G111" s="217" t="s">
        <v>41</v>
      </c>
      <c r="H111" s="218"/>
      <c r="I111" s="218"/>
      <c r="J111" s="218"/>
      <c r="K111" s="218"/>
      <c r="L111" s="219"/>
      <c r="M111" s="64" t="s">
        <v>215</v>
      </c>
      <c r="N111" s="224" t="s">
        <v>251</v>
      </c>
      <c r="O111" s="225"/>
    </row>
    <row r="112" spans="4:15" ht="24" customHeight="1" thickBot="1" x14ac:dyDescent="0.6">
      <c r="G112" s="226" t="s">
        <v>252</v>
      </c>
      <c r="H112" s="227"/>
      <c r="I112" s="228"/>
    </row>
    <row r="113" spans="6:18" ht="24" customHeight="1" thickBot="1" x14ac:dyDescent="0.6">
      <c r="G113" s="68" t="s">
        <v>253</v>
      </c>
      <c r="H113" s="61"/>
      <c r="I113" s="61"/>
      <c r="J113" s="61"/>
      <c r="K113" s="61"/>
      <c r="L113" s="61"/>
      <c r="M113" s="61"/>
      <c r="N113" s="61"/>
      <c r="O113" s="61"/>
      <c r="P113" s="61"/>
      <c r="Q113" s="61"/>
      <c r="R113" s="62"/>
    </row>
    <row r="114" spans="6:18" ht="24" customHeight="1" x14ac:dyDescent="0.55000000000000004">
      <c r="G114" s="69" t="s">
        <v>254</v>
      </c>
    </row>
    <row r="115" spans="6:18" ht="24" customHeight="1" thickBot="1" x14ac:dyDescent="0.6"/>
    <row r="116" spans="6:18" ht="24" customHeight="1" thickBot="1" x14ac:dyDescent="0.6">
      <c r="F116" s="57">
        <v>711</v>
      </c>
      <c r="G116" s="217" t="s">
        <v>299</v>
      </c>
      <c r="H116" s="218"/>
      <c r="I116" s="218"/>
      <c r="J116" s="218"/>
      <c r="K116" s="218"/>
      <c r="L116" s="219"/>
      <c r="M116" s="64" t="s">
        <v>215</v>
      </c>
      <c r="N116" s="214" t="s">
        <v>216</v>
      </c>
      <c r="O116" s="216"/>
    </row>
    <row r="117" spans="6:18" ht="24" customHeight="1" thickBot="1" x14ac:dyDescent="0.6">
      <c r="G117" s="67" t="s">
        <v>249</v>
      </c>
    </row>
    <row r="118" spans="6:18" ht="24" customHeight="1" thickBot="1" x14ac:dyDescent="0.6">
      <c r="F118" s="57">
        <v>712</v>
      </c>
      <c r="G118" s="217" t="s">
        <v>300</v>
      </c>
      <c r="H118" s="218"/>
      <c r="I118" s="218"/>
      <c r="J118" s="218"/>
      <c r="K118" s="218"/>
      <c r="L118" s="219"/>
      <c r="M118" s="64" t="s">
        <v>221</v>
      </c>
      <c r="N118" s="214" t="s">
        <v>216</v>
      </c>
      <c r="O118" s="216"/>
    </row>
    <row r="119" spans="6:18" ht="24" customHeight="1" thickBot="1" x14ac:dyDescent="0.6"/>
    <row r="120" spans="6:18" ht="24" customHeight="1" thickBot="1" x14ac:dyDescent="0.6">
      <c r="F120" s="57">
        <v>713</v>
      </c>
      <c r="G120" s="217" t="s">
        <v>301</v>
      </c>
      <c r="H120" s="218"/>
      <c r="I120" s="218"/>
      <c r="J120" s="218"/>
      <c r="K120" s="218"/>
      <c r="L120" s="219"/>
      <c r="M120" s="64" t="s">
        <v>221</v>
      </c>
      <c r="N120" s="214" t="s">
        <v>216</v>
      </c>
      <c r="O120" s="216"/>
    </row>
    <row r="121" spans="6:18" ht="24" customHeight="1" thickBot="1" x14ac:dyDescent="0.6"/>
    <row r="122" spans="6:18" ht="24" customHeight="1" thickBot="1" x14ac:dyDescent="0.6">
      <c r="F122" s="57">
        <v>714</v>
      </c>
      <c r="G122" s="217" t="s">
        <v>302</v>
      </c>
      <c r="H122" s="218"/>
      <c r="I122" s="218"/>
      <c r="J122" s="218"/>
      <c r="K122" s="218"/>
      <c r="L122" s="219"/>
      <c r="M122" s="64" t="s">
        <v>215</v>
      </c>
      <c r="N122" s="224" t="s">
        <v>251</v>
      </c>
      <c r="O122" s="225"/>
    </row>
    <row r="123" spans="6:18" ht="24" customHeight="1" thickBot="1" x14ac:dyDescent="0.6">
      <c r="G123" s="226" t="s">
        <v>252</v>
      </c>
      <c r="H123" s="227"/>
      <c r="I123" s="228"/>
    </row>
    <row r="124" spans="6:18" ht="24" customHeight="1" thickBot="1" x14ac:dyDescent="0.6">
      <c r="G124" s="68" t="s">
        <v>303</v>
      </c>
      <c r="H124" s="61"/>
      <c r="I124" s="61"/>
      <c r="J124" s="61"/>
      <c r="K124" s="61"/>
      <c r="L124" s="61"/>
      <c r="M124" s="61"/>
      <c r="N124" s="61"/>
      <c r="O124" s="61"/>
      <c r="P124" s="61"/>
      <c r="Q124" s="61"/>
      <c r="R124" s="62"/>
    </row>
    <row r="125" spans="6:18" ht="24" customHeight="1" x14ac:dyDescent="0.55000000000000004">
      <c r="G125" s="69" t="s">
        <v>254</v>
      </c>
    </row>
    <row r="126" spans="6:18" ht="24" customHeight="1" x14ac:dyDescent="0.55000000000000004"/>
    <row r="127" spans="6:18" ht="24" customHeight="1" x14ac:dyDescent="0.55000000000000004"/>
    <row r="128" spans="6:18" ht="24" customHeight="1" x14ac:dyDescent="0.55000000000000004"/>
    <row r="129" spans="3:9" ht="24" customHeight="1" x14ac:dyDescent="0.55000000000000004"/>
    <row r="130" spans="3:9" ht="24" customHeight="1" thickBot="1" x14ac:dyDescent="0.6"/>
    <row r="131" spans="3:9" ht="29" thickBot="1" x14ac:dyDescent="0.6">
      <c r="C131" s="57">
        <v>5</v>
      </c>
      <c r="D131" s="208" t="s">
        <v>255</v>
      </c>
      <c r="E131" s="210"/>
      <c r="F131" s="210"/>
      <c r="G131" s="210"/>
      <c r="H131" s="210"/>
      <c r="I131" s="209"/>
    </row>
    <row r="133" spans="3:9" ht="32.4" customHeight="1" x14ac:dyDescent="0.55000000000000004">
      <c r="D133" s="11" t="s">
        <v>256</v>
      </c>
      <c r="E133" s="229" t="s">
        <v>56</v>
      </c>
      <c r="F133" s="229"/>
      <c r="G133" s="229"/>
    </row>
    <row r="134" spans="3:9" ht="32.4" customHeight="1" x14ac:dyDescent="0.55000000000000004">
      <c r="E134" s="11" t="s">
        <v>262</v>
      </c>
      <c r="F134" s="223" t="s">
        <v>60</v>
      </c>
      <c r="G134" s="223"/>
      <c r="H134" s="223"/>
    </row>
    <row r="135" spans="3:9" ht="32.4" customHeight="1" x14ac:dyDescent="0.55000000000000004">
      <c r="E135" s="11" t="s">
        <v>264</v>
      </c>
      <c r="F135" s="223" t="s">
        <v>62</v>
      </c>
      <c r="G135" s="223"/>
      <c r="H135" s="223"/>
    </row>
    <row r="136" spans="3:9" ht="32.4" customHeight="1" x14ac:dyDescent="0.55000000000000004">
      <c r="E136" s="11" t="s">
        <v>265</v>
      </c>
      <c r="F136" s="223" t="s">
        <v>266</v>
      </c>
      <c r="G136" s="223"/>
      <c r="H136" s="223"/>
    </row>
    <row r="137" spans="3:9" ht="32.4" customHeight="1" x14ac:dyDescent="0.55000000000000004">
      <c r="E137" s="11" t="s">
        <v>267</v>
      </c>
      <c r="F137" s="223" t="s">
        <v>268</v>
      </c>
      <c r="G137" s="223"/>
      <c r="H137" s="223"/>
    </row>
    <row r="138" spans="3:9" ht="32.4" customHeight="1" thickBot="1" x14ac:dyDescent="0.6"/>
    <row r="139" spans="3:9" ht="32.4" customHeight="1" thickBot="1" x14ac:dyDescent="0.6">
      <c r="C139" s="57">
        <v>6</v>
      </c>
      <c r="D139" s="208" t="s">
        <v>257</v>
      </c>
      <c r="E139" s="210"/>
      <c r="F139" s="210"/>
      <c r="G139" s="210"/>
      <c r="H139" s="210"/>
      <c r="I139" s="209"/>
    </row>
    <row r="140" spans="3:9" ht="7.25" customHeight="1" x14ac:dyDescent="0.55000000000000004"/>
    <row r="141" spans="3:9" ht="21" customHeight="1" x14ac:dyDescent="0.55000000000000004">
      <c r="D141" s="65" t="s">
        <v>232</v>
      </c>
    </row>
    <row r="142" spans="3:9" ht="7.25" customHeight="1" thickBot="1" x14ac:dyDescent="0.6"/>
    <row r="143" spans="3:9" ht="29" thickBot="1" x14ac:dyDescent="0.6">
      <c r="C143" s="57">
        <v>7</v>
      </c>
      <c r="D143" s="208" t="s">
        <v>258</v>
      </c>
      <c r="E143" s="210"/>
      <c r="F143" s="210"/>
      <c r="G143" s="210"/>
      <c r="H143" s="210"/>
      <c r="I143" s="209"/>
    </row>
    <row r="144" spans="3:9" ht="10.25" customHeight="1" x14ac:dyDescent="0.55000000000000004"/>
    <row r="145" spans="4:15" ht="26.4" hidden="1" customHeight="1" thickBot="1" x14ac:dyDescent="0.6">
      <c r="D145" s="57" t="s">
        <v>259</v>
      </c>
      <c r="E145" s="220" t="s">
        <v>260</v>
      </c>
      <c r="F145" s="221"/>
      <c r="G145" s="221"/>
      <c r="H145" s="221"/>
      <c r="I145" s="221"/>
      <c r="J145" s="221"/>
      <c r="K145" s="221"/>
      <c r="L145" s="221"/>
      <c r="M145" s="221"/>
      <c r="N145" s="221"/>
      <c r="O145" s="222"/>
    </row>
    <row r="146" spans="4:15" hidden="1" x14ac:dyDescent="0.55000000000000004"/>
  </sheetData>
  <mergeCells count="122">
    <mergeCell ref="L84:M84"/>
    <mergeCell ref="H72:J72"/>
    <mergeCell ref="L72:M72"/>
    <mergeCell ref="K75:M75"/>
    <mergeCell ref="O75:P75"/>
    <mergeCell ref="O76:P76"/>
    <mergeCell ref="I73:K73"/>
    <mergeCell ref="M73:N73"/>
    <mergeCell ref="G67:I67"/>
    <mergeCell ref="K67:L67"/>
    <mergeCell ref="G71:I71"/>
    <mergeCell ref="K71:L71"/>
    <mergeCell ref="H83:J83"/>
    <mergeCell ref="L83:M83"/>
    <mergeCell ref="J74:L74"/>
    <mergeCell ref="L79:N79"/>
    <mergeCell ref="P79:Q79"/>
    <mergeCell ref="N74:O74"/>
    <mergeCell ref="K80:M80"/>
    <mergeCell ref="O80:P80"/>
    <mergeCell ref="I82:K82"/>
    <mergeCell ref="M82:N82"/>
    <mergeCell ref="E69:H69"/>
    <mergeCell ref="L77:N77"/>
    <mergeCell ref="P77:Q77"/>
    <mergeCell ref="L78:N78"/>
    <mergeCell ref="P78:Q78"/>
    <mergeCell ref="I81:K81"/>
    <mergeCell ref="M81:N81"/>
    <mergeCell ref="D143:I143"/>
    <mergeCell ref="E145:O145"/>
    <mergeCell ref="F134:H134"/>
    <mergeCell ref="F135:H135"/>
    <mergeCell ref="F136:H136"/>
    <mergeCell ref="F137:H137"/>
    <mergeCell ref="G111:L111"/>
    <mergeCell ref="N111:O111"/>
    <mergeCell ref="G112:I112"/>
    <mergeCell ref="D131:I131"/>
    <mergeCell ref="E133:G133"/>
    <mergeCell ref="D139:I139"/>
    <mergeCell ref="G122:L122"/>
    <mergeCell ref="N122:O122"/>
    <mergeCell ref="G123:I123"/>
    <mergeCell ref="G120:L120"/>
    <mergeCell ref="N120:O120"/>
    <mergeCell ref="G116:L116"/>
    <mergeCell ref="N116:O116"/>
    <mergeCell ref="G118:L118"/>
    <mergeCell ref="N118:O118"/>
    <mergeCell ref="G102:I102"/>
    <mergeCell ref="K102:L102"/>
    <mergeCell ref="E105:G105"/>
    <mergeCell ref="G107:L107"/>
    <mergeCell ref="N107:O107"/>
    <mergeCell ref="G109:L109"/>
    <mergeCell ref="N109:O109"/>
    <mergeCell ref="G94:I94"/>
    <mergeCell ref="K94:L94"/>
    <mergeCell ref="F96:H96"/>
    <mergeCell ref="G98:I98"/>
    <mergeCell ref="K98:L98"/>
    <mergeCell ref="F100:H100"/>
    <mergeCell ref="G52:I52"/>
    <mergeCell ref="K52:L52"/>
    <mergeCell ref="F55:H55"/>
    <mergeCell ref="E88:G88"/>
    <mergeCell ref="E90:G90"/>
    <mergeCell ref="F92:H92"/>
    <mergeCell ref="G57:I57"/>
    <mergeCell ref="K57:L57"/>
    <mergeCell ref="H58:J58"/>
    <mergeCell ref="L58:M58"/>
    <mergeCell ref="G64:I64"/>
    <mergeCell ref="K64:L64"/>
    <mergeCell ref="G65:I65"/>
    <mergeCell ref="K65:L65"/>
    <mergeCell ref="G53:I53"/>
    <mergeCell ref="K53:L53"/>
    <mergeCell ref="H59:J59"/>
    <mergeCell ref="L59:M59"/>
    <mergeCell ref="H60:J60"/>
    <mergeCell ref="L60:M60"/>
    <mergeCell ref="G62:I62"/>
    <mergeCell ref="K62:L62"/>
    <mergeCell ref="K76:M76"/>
    <mergeCell ref="H84:J84"/>
    <mergeCell ref="G44:I44"/>
    <mergeCell ref="K44:L44"/>
    <mergeCell ref="G46:I46"/>
    <mergeCell ref="K46:L46"/>
    <mergeCell ref="E48:G48"/>
    <mergeCell ref="F50:H50"/>
    <mergeCell ref="G35:I35"/>
    <mergeCell ref="K35:L35"/>
    <mergeCell ref="F38:H38"/>
    <mergeCell ref="G40:I40"/>
    <mergeCell ref="K40:L40"/>
    <mergeCell ref="F42:H42"/>
    <mergeCell ref="G36:I36"/>
    <mergeCell ref="K36:L36"/>
    <mergeCell ref="D21:I21"/>
    <mergeCell ref="E23:K23"/>
    <mergeCell ref="D27:I27"/>
    <mergeCell ref="E30:G30"/>
    <mergeCell ref="F32:H32"/>
    <mergeCell ref="G34:I34"/>
    <mergeCell ref="K34:L34"/>
    <mergeCell ref="B10:K10"/>
    <mergeCell ref="D12:I12"/>
    <mergeCell ref="D17:I17"/>
    <mergeCell ref="E19:K19"/>
    <mergeCell ref="B2:I2"/>
    <mergeCell ref="J2:K2"/>
    <mergeCell ref="L2:T2"/>
    <mergeCell ref="B4:T4"/>
    <mergeCell ref="B5:T5"/>
    <mergeCell ref="C7:E7"/>
    <mergeCell ref="G7:I7"/>
    <mergeCell ref="J7:K7"/>
    <mergeCell ref="L7:O7"/>
    <mergeCell ref="Q7:R7"/>
  </mergeCells>
  <phoneticPr fontId="1"/>
  <printOptions horizontalCentered="1"/>
  <pageMargins left="0" right="0" top="0.78740157480314965" bottom="0.55118110236220474" header="0.31496062992125984" footer="0.31496062992125984"/>
  <pageSetup paperSize="8" scale="60" orientation="portrait" horizontalDpi="1200" verticalDpi="1200" r:id="rId1"/>
  <headerFooter>
    <oddFooter>&amp;C&amp;P/&amp;N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BB123"/>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21" width="13.83203125" style="1" customWidth="1"/>
    <col min="22" max="22" width="11.1640625" style="1" customWidth="1"/>
    <col min="23" max="16384" width="8.6640625" style="1"/>
  </cols>
  <sheetData>
    <row r="1" spans="2:21" ht="25.5" x14ac:dyDescent="0.85">
      <c r="B1" s="5" t="s">
        <v>26</v>
      </c>
      <c r="C1" s="5"/>
      <c r="D1" s="5"/>
      <c r="E1" s="5"/>
      <c r="F1" s="5"/>
      <c r="G1" s="5"/>
      <c r="H1" s="5"/>
      <c r="I1" s="5"/>
      <c r="J1" s="5"/>
      <c r="K1" s="5"/>
      <c r="L1" s="6"/>
      <c r="M1" s="6"/>
      <c r="N1" s="6"/>
      <c r="O1" s="6"/>
      <c r="P1" s="6"/>
      <c r="Q1" s="6"/>
      <c r="R1" s="6"/>
      <c r="S1" s="6"/>
      <c r="T1" s="34"/>
      <c r="U1" s="34"/>
    </row>
    <row r="2" spans="2:21" ht="38" x14ac:dyDescent="1.25">
      <c r="B2" s="151" t="s">
        <v>27</v>
      </c>
      <c r="C2" s="151"/>
      <c r="D2" s="151"/>
      <c r="E2" s="151"/>
      <c r="F2" s="151"/>
      <c r="G2" s="151"/>
      <c r="H2" s="151"/>
      <c r="I2" s="151"/>
      <c r="J2" s="198" t="str">
        <f>A①_営業部_入力!J2</f>
        <v>第4-3問</v>
      </c>
      <c r="K2" s="198"/>
      <c r="L2" s="199" t="str">
        <f>A①_営業部_入力!M2</f>
        <v>部門別月次予算PL（その４-3）</v>
      </c>
      <c r="M2" s="199"/>
      <c r="N2" s="199"/>
      <c r="O2" s="199"/>
      <c r="P2" s="199"/>
      <c r="Q2" s="199"/>
      <c r="R2" s="199"/>
      <c r="S2" s="199"/>
      <c r="T2" s="199"/>
      <c r="U2" s="7"/>
    </row>
    <row r="3" spans="2:21" ht="31.5" x14ac:dyDescent="1.05">
      <c r="B3" s="8"/>
      <c r="C3" s="30" t="str">
        <f>B⓵_マスタ登録!C3</f>
        <v>②予算会計システム（その１【営業部】：入力画面→予算仕訳→予算元帳）</v>
      </c>
      <c r="D3" s="8"/>
      <c r="E3" s="8"/>
      <c r="F3" s="8"/>
      <c r="G3" s="30"/>
      <c r="H3" s="8"/>
      <c r="I3" s="8"/>
      <c r="J3" s="42"/>
      <c r="K3" s="42"/>
      <c r="L3" s="9"/>
      <c r="M3" s="9"/>
      <c r="N3" s="9"/>
      <c r="O3" s="42"/>
      <c r="P3" s="42" t="s">
        <v>55</v>
      </c>
      <c r="Q3" s="9"/>
      <c r="R3" s="9"/>
      <c r="S3" s="9"/>
      <c r="T3" s="9"/>
      <c r="U3" s="10"/>
    </row>
    <row r="4" spans="2:21" ht="22.5" x14ac:dyDescent="0.55000000000000004">
      <c r="B4" s="153" t="s">
        <v>0</v>
      </c>
      <c r="C4" s="154"/>
      <c r="D4" s="154"/>
      <c r="E4" s="154"/>
      <c r="F4" s="154"/>
      <c r="G4" s="154"/>
      <c r="H4" s="154"/>
      <c r="I4" s="154"/>
      <c r="J4" s="154"/>
      <c r="K4" s="154"/>
      <c r="L4" s="154"/>
      <c r="M4" s="154"/>
      <c r="N4" s="154"/>
      <c r="O4" s="154"/>
      <c r="P4" s="154"/>
      <c r="Q4" s="154"/>
      <c r="R4" s="154"/>
      <c r="S4" s="154"/>
      <c r="T4" s="154"/>
      <c r="U4" s="155"/>
    </row>
    <row r="5" spans="2:21" ht="67.75" customHeight="1" x14ac:dyDescent="0.55000000000000004">
      <c r="B5" s="156" t="s">
        <v>57</v>
      </c>
      <c r="C5" s="157"/>
      <c r="D5" s="157"/>
      <c r="E5" s="157"/>
      <c r="F5" s="157"/>
      <c r="G5" s="157"/>
      <c r="H5" s="157"/>
      <c r="I5" s="157"/>
      <c r="J5" s="157"/>
      <c r="K5" s="157"/>
      <c r="L5" s="157"/>
      <c r="M5" s="157"/>
      <c r="N5" s="157"/>
      <c r="O5" s="157"/>
      <c r="P5" s="157"/>
      <c r="Q5" s="157"/>
      <c r="R5" s="157"/>
      <c r="S5" s="157"/>
      <c r="T5" s="157"/>
      <c r="U5" s="158"/>
    </row>
    <row r="6" spans="2:21" ht="6" customHeight="1" thickBot="1" x14ac:dyDescent="0.6"/>
    <row r="7" spans="2:21" ht="29" thickBot="1" x14ac:dyDescent="1">
      <c r="B7" s="12">
        <f>B⓵_マスタ登録!B7</f>
        <v>2</v>
      </c>
      <c r="C7" s="147" t="str">
        <f>B⓵_マスタ登録!C7</f>
        <v>予算会計システム</v>
      </c>
      <c r="D7" s="148"/>
      <c r="E7" s="149"/>
      <c r="F7" s="11">
        <f>B⓵_マスタ登録!F7</f>
        <v>2</v>
      </c>
      <c r="G7" s="150" t="str">
        <f>B⓵_マスタ登録!G7</f>
        <v>問題</v>
      </c>
      <c r="H7" s="150"/>
      <c r="I7" s="150"/>
      <c r="J7" s="203" t="str">
        <f>B⓵_マスタ登録!J7</f>
        <v>予算FS範囲</v>
      </c>
      <c r="K7" s="204"/>
      <c r="L7" s="205" t="str">
        <f>B⓵_マスタ登録!L7</f>
        <v>予算ＰＬ</v>
      </c>
      <c r="M7" s="206"/>
      <c r="N7" s="206"/>
      <c r="O7" s="207"/>
      <c r="P7" s="77" t="str">
        <f>B⓵_マスタ登録!P7</f>
        <v>仕訳形式①</v>
      </c>
      <c r="Q7" s="208" t="str">
        <f>B⓵_マスタ登録!Q7</f>
        <v>予算仕訳</v>
      </c>
      <c r="R7" s="209"/>
      <c r="S7" s="31"/>
      <c r="T7" s="31"/>
      <c r="U7" s="32"/>
    </row>
    <row r="8" spans="2:21" ht="7.25" customHeight="1" x14ac:dyDescent="0.55000000000000004">
      <c r="B8" s="14"/>
      <c r="C8" s="15"/>
      <c r="D8" s="15"/>
      <c r="E8" s="15"/>
      <c r="F8" s="15"/>
      <c r="G8" s="15"/>
      <c r="H8" s="15"/>
      <c r="I8" s="15"/>
      <c r="J8" s="15"/>
      <c r="K8" s="15"/>
      <c r="L8" s="15"/>
      <c r="M8" s="15"/>
      <c r="N8" s="15"/>
      <c r="O8" s="15"/>
      <c r="P8" s="15"/>
      <c r="Q8" s="15"/>
      <c r="R8" s="15"/>
      <c r="S8" s="15"/>
      <c r="T8" s="15"/>
      <c r="U8" s="16"/>
    </row>
    <row r="9" spans="2:21" ht="81.5" customHeight="1" x14ac:dyDescent="0.55000000000000004">
      <c r="B9" s="156" t="s">
        <v>58</v>
      </c>
      <c r="C9" s="157"/>
      <c r="D9" s="157"/>
      <c r="E9" s="157"/>
      <c r="F9" s="157"/>
      <c r="G9" s="157"/>
      <c r="H9" s="157"/>
      <c r="I9" s="157"/>
      <c r="J9" s="157"/>
      <c r="K9" s="157"/>
      <c r="L9" s="157"/>
      <c r="M9" s="157"/>
      <c r="N9" s="157"/>
      <c r="O9" s="157"/>
      <c r="P9" s="157"/>
      <c r="Q9" s="157"/>
      <c r="R9" s="157"/>
      <c r="S9" s="157"/>
      <c r="T9" s="157"/>
      <c r="U9" s="158"/>
    </row>
    <row r="10" spans="2:21" x14ac:dyDescent="0.55000000000000004">
      <c r="B10" s="14"/>
      <c r="C10" s="15"/>
      <c r="D10" s="15"/>
      <c r="E10" s="15"/>
      <c r="F10" s="15"/>
      <c r="G10" s="15"/>
      <c r="H10" s="15"/>
      <c r="I10" s="15"/>
      <c r="J10" s="15"/>
      <c r="K10" s="15"/>
      <c r="L10" s="15"/>
      <c r="M10" s="15"/>
      <c r="N10" s="15"/>
      <c r="O10" s="15"/>
      <c r="P10" s="15"/>
      <c r="Q10" s="15"/>
      <c r="R10" s="15"/>
      <c r="S10" s="15"/>
      <c r="T10" s="15"/>
      <c r="U10" s="16"/>
    </row>
    <row r="11" spans="2:21" ht="75.650000000000006" customHeight="1" x14ac:dyDescent="0.55000000000000004">
      <c r="B11" s="156" t="s">
        <v>141</v>
      </c>
      <c r="C11" s="157"/>
      <c r="D11" s="157"/>
      <c r="E11" s="157"/>
      <c r="F11" s="157"/>
      <c r="G11" s="157"/>
      <c r="H11" s="157"/>
      <c r="I11" s="157"/>
      <c r="J11" s="157"/>
      <c r="K11" s="157"/>
      <c r="L11" s="157"/>
      <c r="M11" s="157"/>
      <c r="N11" s="157"/>
      <c r="O11" s="157"/>
      <c r="P11" s="157"/>
      <c r="Q11" s="157"/>
      <c r="R11" s="157"/>
      <c r="S11" s="157"/>
      <c r="T11" s="157"/>
      <c r="U11" s="158"/>
    </row>
    <row r="12" spans="2:21" ht="19.75" customHeight="1" x14ac:dyDescent="0.55000000000000004">
      <c r="B12" s="47"/>
      <c r="C12" s="48"/>
      <c r="D12" s="48"/>
      <c r="E12" s="48"/>
      <c r="F12" s="48"/>
      <c r="G12" s="48"/>
      <c r="H12" s="48"/>
      <c r="I12" s="48"/>
      <c r="J12" s="48"/>
      <c r="K12" s="48"/>
      <c r="L12" s="48"/>
      <c r="M12" s="48"/>
      <c r="N12" s="48"/>
      <c r="O12" s="48"/>
      <c r="P12" s="48"/>
      <c r="Q12" s="48"/>
      <c r="R12" s="48"/>
      <c r="S12" s="48"/>
      <c r="T12" s="48"/>
      <c r="U12" s="49"/>
    </row>
    <row r="13" spans="2:21" ht="19.75" customHeight="1" thickBot="1" x14ac:dyDescent="0.6">
      <c r="B13" s="47"/>
      <c r="C13" s="48" t="s">
        <v>61</v>
      </c>
      <c r="D13" s="48"/>
      <c r="E13" s="48"/>
      <c r="F13" s="48"/>
      <c r="G13" s="48"/>
      <c r="H13" s="48"/>
      <c r="I13" s="48"/>
      <c r="J13" s="48"/>
      <c r="K13" s="48"/>
      <c r="L13" s="48"/>
      <c r="M13" s="48"/>
      <c r="N13" s="48"/>
      <c r="O13" s="48"/>
      <c r="P13" s="48"/>
      <c r="Q13" s="48"/>
      <c r="R13" s="48"/>
      <c r="S13" s="48"/>
      <c r="T13" s="48"/>
      <c r="U13" s="49"/>
    </row>
    <row r="14" spans="2:21" ht="19.75" customHeight="1" thickBot="1" x14ac:dyDescent="0.6">
      <c r="B14" s="47"/>
      <c r="C14" s="43" t="s">
        <v>56</v>
      </c>
      <c r="D14" s="48"/>
      <c r="E14" s="48"/>
      <c r="F14" s="48"/>
      <c r="G14" s="48"/>
      <c r="H14" s="48"/>
      <c r="I14" s="48"/>
      <c r="J14" s="48"/>
      <c r="K14" s="48"/>
      <c r="L14" s="48"/>
      <c r="M14" s="48"/>
      <c r="N14" s="48"/>
      <c r="O14" s="48"/>
      <c r="P14" s="48"/>
      <c r="Q14" s="48"/>
      <c r="R14" s="48"/>
      <c r="S14" s="48"/>
      <c r="T14" s="48"/>
      <c r="U14" s="49"/>
    </row>
    <row r="15" spans="2:21" ht="19.75" customHeight="1" thickBot="1" x14ac:dyDescent="0.6">
      <c r="B15" s="47"/>
      <c r="C15" s="48"/>
      <c r="D15" s="181" t="s">
        <v>60</v>
      </c>
      <c r="E15" s="182"/>
      <c r="F15" s="48"/>
      <c r="G15" s="48" t="s">
        <v>73</v>
      </c>
      <c r="H15" s="48"/>
      <c r="I15" s="48"/>
      <c r="J15" s="48"/>
      <c r="K15" s="48"/>
      <c r="L15" s="48"/>
      <c r="M15" s="48"/>
      <c r="N15" s="48"/>
      <c r="O15" s="48"/>
      <c r="P15" s="48"/>
      <c r="Q15" s="48"/>
      <c r="R15" s="48"/>
      <c r="S15" s="48"/>
      <c r="T15" s="48"/>
      <c r="U15" s="49"/>
    </row>
    <row r="16" spans="2:21" ht="19.75" customHeight="1" thickBot="1" x14ac:dyDescent="0.6">
      <c r="B16" s="47"/>
      <c r="C16" s="48"/>
      <c r="D16" s="183" t="s">
        <v>62</v>
      </c>
      <c r="E16" s="184"/>
      <c r="F16" s="48"/>
      <c r="G16" s="48" t="s">
        <v>97</v>
      </c>
      <c r="H16" s="48"/>
      <c r="I16" s="48"/>
      <c r="J16" s="48"/>
      <c r="K16" s="48"/>
      <c r="L16" s="48"/>
      <c r="M16" s="48"/>
      <c r="N16" s="48"/>
      <c r="O16" s="48"/>
      <c r="P16" s="48"/>
      <c r="Q16" s="48"/>
      <c r="R16" s="48"/>
      <c r="S16" s="48"/>
      <c r="T16" s="48"/>
      <c r="U16" s="49"/>
    </row>
    <row r="17" spans="2:54" ht="19.75" customHeight="1" thickBot="1" x14ac:dyDescent="0.6">
      <c r="B17" s="47"/>
      <c r="C17" s="48"/>
      <c r="D17" s="173" t="s">
        <v>63</v>
      </c>
      <c r="E17" s="174"/>
      <c r="F17" s="48"/>
      <c r="G17" s="48" t="s">
        <v>97</v>
      </c>
      <c r="H17" s="48"/>
      <c r="I17" s="48"/>
      <c r="J17" s="48"/>
      <c r="K17" s="48"/>
      <c r="L17" s="48"/>
      <c r="M17" s="48"/>
      <c r="N17" s="48"/>
      <c r="O17" s="48"/>
      <c r="P17" s="48"/>
      <c r="Q17" s="48"/>
      <c r="R17" s="48"/>
      <c r="S17" s="48"/>
      <c r="T17" s="48"/>
      <c r="U17" s="49"/>
    </row>
    <row r="18" spans="2:54" ht="19.75" customHeight="1" thickBot="1" x14ac:dyDescent="0.6">
      <c r="B18" s="47"/>
      <c r="C18" s="48"/>
      <c r="D18" s="181" t="s">
        <v>263</v>
      </c>
      <c r="E18" s="182"/>
      <c r="F18" s="48"/>
      <c r="G18" s="48" t="s">
        <v>296</v>
      </c>
      <c r="H18" s="48"/>
      <c r="I18" s="48"/>
      <c r="J18" s="48"/>
      <c r="K18" s="48"/>
      <c r="L18" s="48"/>
      <c r="M18" s="48"/>
      <c r="N18" s="48"/>
      <c r="O18" s="48"/>
      <c r="P18" s="48"/>
      <c r="Q18" s="48"/>
      <c r="R18" s="48"/>
      <c r="S18" s="48"/>
      <c r="T18" s="48"/>
      <c r="U18" s="49"/>
    </row>
    <row r="19" spans="2:54" ht="19.75" customHeight="1" thickBot="1" x14ac:dyDescent="0.6">
      <c r="B19" s="47"/>
      <c r="C19" s="48"/>
      <c r="D19" s="48"/>
      <c r="E19" s="48"/>
      <c r="F19" s="48"/>
      <c r="G19" s="48"/>
      <c r="H19" s="48"/>
      <c r="I19" s="48"/>
      <c r="J19" s="48"/>
      <c r="K19" s="48"/>
      <c r="L19" s="48"/>
      <c r="M19" s="48"/>
      <c r="N19" s="48"/>
      <c r="O19" s="48"/>
      <c r="P19" s="48"/>
      <c r="Q19" s="48"/>
      <c r="R19" s="48"/>
      <c r="S19" s="48"/>
      <c r="T19" s="48"/>
      <c r="U19" s="49"/>
    </row>
    <row r="20" spans="2:54" ht="19.75" customHeight="1" thickBot="1" x14ac:dyDescent="0.6">
      <c r="B20" s="234" t="s">
        <v>196</v>
      </c>
      <c r="C20" s="235"/>
      <c r="D20" s="235"/>
      <c r="E20" s="235"/>
      <c r="F20" s="235"/>
      <c r="G20" s="235"/>
      <c r="H20" s="235"/>
      <c r="I20" s="235"/>
      <c r="J20" s="235"/>
      <c r="K20" s="235"/>
      <c r="L20" s="235"/>
      <c r="M20" s="235"/>
      <c r="N20" s="235"/>
      <c r="O20" s="235"/>
      <c r="P20" s="235"/>
      <c r="Q20" s="235"/>
      <c r="R20" s="235"/>
      <c r="S20" s="235"/>
      <c r="T20" s="236"/>
      <c r="U20" s="49"/>
    </row>
    <row r="21" spans="2:54" ht="19.75" customHeight="1" thickBot="1" x14ac:dyDescent="0.6">
      <c r="B21" s="173" t="s">
        <v>282</v>
      </c>
      <c r="C21" s="186"/>
      <c r="D21" s="186"/>
      <c r="E21" s="186"/>
      <c r="F21" s="186"/>
      <c r="G21" s="186"/>
      <c r="H21" s="186"/>
      <c r="I21" s="186"/>
      <c r="J21" s="186"/>
      <c r="K21" s="186"/>
      <c r="L21" s="186"/>
      <c r="M21" s="186"/>
      <c r="N21" s="186"/>
      <c r="O21" s="186"/>
      <c r="P21" s="186"/>
      <c r="Q21" s="186"/>
      <c r="R21" s="186"/>
      <c r="S21" s="186"/>
      <c r="T21" s="174"/>
      <c r="U21" s="49"/>
      <c r="AU21" s="231" t="s">
        <v>283</v>
      </c>
      <c r="AV21" s="232"/>
      <c r="AW21" s="232"/>
      <c r="AX21" s="232"/>
      <c r="AY21" s="232"/>
      <c r="AZ21" s="232"/>
      <c r="BA21" s="232"/>
      <c r="BB21" s="233"/>
    </row>
    <row r="22" spans="2:54" ht="19.75" customHeight="1" thickBot="1" x14ac:dyDescent="0.6">
      <c r="B22" s="181" t="s">
        <v>65</v>
      </c>
      <c r="C22" s="197"/>
      <c r="D22" s="197"/>
      <c r="E22" s="197"/>
      <c r="F22" s="197"/>
      <c r="G22" s="197"/>
      <c r="H22" s="182"/>
      <c r="I22" s="183" t="s">
        <v>66</v>
      </c>
      <c r="J22" s="185"/>
      <c r="K22" s="185"/>
      <c r="L22" s="185"/>
      <c r="M22" s="185"/>
      <c r="N22" s="185"/>
      <c r="O22" s="184"/>
      <c r="P22" s="173" t="s">
        <v>67</v>
      </c>
      <c r="Q22" s="186"/>
      <c r="R22" s="186"/>
      <c r="S22" s="186"/>
      <c r="T22" s="174"/>
      <c r="U22" s="49"/>
      <c r="AU22" s="237" t="s">
        <v>68</v>
      </c>
      <c r="AV22" s="238"/>
      <c r="AW22" s="237" t="s">
        <v>69</v>
      </c>
      <c r="AX22" s="238"/>
      <c r="AY22" s="237" t="s">
        <v>70</v>
      </c>
      <c r="AZ22" s="238"/>
      <c r="BA22" s="237" t="s">
        <v>71</v>
      </c>
      <c r="BB22" s="238"/>
    </row>
    <row r="23" spans="2:54" ht="19.75" customHeight="1" thickBot="1" x14ac:dyDescent="0.6">
      <c r="U23" s="49"/>
      <c r="AL23" s="74"/>
      <c r="AM23" s="74"/>
      <c r="AN23" s="74"/>
      <c r="AO23" s="74"/>
      <c r="AP23" s="52"/>
      <c r="AQ23" s="52"/>
      <c r="AR23" s="52"/>
      <c r="AS23" s="52"/>
      <c r="AT23" s="52"/>
      <c r="AU23" s="52"/>
      <c r="AV23" s="52"/>
      <c r="AW23" s="52"/>
      <c r="AX23" s="52"/>
      <c r="AY23" s="52"/>
      <c r="AZ23" s="52"/>
      <c r="BA23" s="52"/>
      <c r="BB23" s="52"/>
    </row>
    <row r="24" spans="2:54" ht="19.75" customHeight="1" thickBot="1" x14ac:dyDescent="0.6">
      <c r="B24" s="173" t="s">
        <v>283</v>
      </c>
      <c r="C24" s="186"/>
      <c r="D24" s="186"/>
      <c r="E24" s="186"/>
      <c r="F24" s="186"/>
      <c r="G24" s="186"/>
      <c r="H24" s="186"/>
      <c r="I24" s="186"/>
      <c r="J24" s="186"/>
      <c r="K24" s="186"/>
      <c r="L24" s="186"/>
      <c r="M24" s="186"/>
      <c r="N24" s="186"/>
      <c r="O24" s="186"/>
      <c r="P24" s="186"/>
      <c r="Q24" s="186"/>
      <c r="R24" s="186"/>
      <c r="S24" s="186"/>
      <c r="T24" s="174"/>
      <c r="U24" s="49"/>
    </row>
    <row r="25" spans="2:54" ht="19.75" customHeight="1" thickBot="1" x14ac:dyDescent="0.6">
      <c r="B25" s="183" t="s">
        <v>304</v>
      </c>
      <c r="C25" s="185"/>
      <c r="D25" s="185"/>
      <c r="E25" s="185"/>
      <c r="F25" s="185"/>
      <c r="G25" s="185"/>
      <c r="H25" s="184"/>
      <c r="I25" s="183" t="s">
        <v>307</v>
      </c>
      <c r="J25" s="185"/>
      <c r="K25" s="185"/>
      <c r="L25" s="185"/>
      <c r="M25" s="185"/>
      <c r="N25" s="185"/>
      <c r="O25" s="184"/>
      <c r="P25" s="173" t="s">
        <v>308</v>
      </c>
      <c r="Q25" s="186"/>
      <c r="R25" s="186"/>
      <c r="S25" s="186"/>
      <c r="T25" s="174"/>
      <c r="U25" s="49"/>
    </row>
    <row r="26" spans="2:54" ht="19.75" customHeight="1" thickBot="1" x14ac:dyDescent="0.6">
      <c r="B26" s="75"/>
      <c r="C26" s="76"/>
      <c r="D26" s="76"/>
      <c r="E26" s="76"/>
      <c r="F26" s="76"/>
      <c r="G26" s="76"/>
      <c r="H26" s="76"/>
      <c r="I26" s="48"/>
      <c r="J26" s="48"/>
      <c r="K26" s="48"/>
      <c r="L26" s="48"/>
      <c r="M26" s="48"/>
      <c r="N26" s="48"/>
      <c r="O26" s="48"/>
      <c r="P26" s="48"/>
      <c r="Q26" s="48"/>
      <c r="R26" s="48"/>
      <c r="S26" s="48"/>
      <c r="T26" s="48"/>
      <c r="U26" s="49"/>
    </row>
    <row r="27" spans="2:54" ht="19.75" customHeight="1" thickBot="1" x14ac:dyDescent="0.6">
      <c r="B27" s="183" t="s">
        <v>305</v>
      </c>
      <c r="C27" s="185"/>
      <c r="D27" s="185"/>
      <c r="E27" s="185"/>
      <c r="F27" s="185"/>
      <c r="G27" s="185"/>
      <c r="H27" s="184"/>
      <c r="I27" s="183" t="s">
        <v>306</v>
      </c>
      <c r="J27" s="185"/>
      <c r="K27" s="185"/>
      <c r="L27" s="185"/>
      <c r="M27" s="185"/>
      <c r="N27" s="185"/>
      <c r="O27" s="184"/>
      <c r="P27" s="173" t="s">
        <v>309</v>
      </c>
      <c r="Q27" s="186"/>
      <c r="R27" s="186"/>
      <c r="S27" s="186"/>
      <c r="T27" s="174"/>
      <c r="U27" s="49"/>
    </row>
    <row r="28" spans="2:54" ht="19.75" customHeight="1" thickBot="1" x14ac:dyDescent="0.6">
      <c r="B28" s="75"/>
      <c r="C28" s="76"/>
      <c r="D28" s="76"/>
      <c r="E28" s="76"/>
      <c r="F28" s="76"/>
      <c r="G28" s="76"/>
      <c r="H28" s="76"/>
      <c r="I28" s="48"/>
      <c r="J28" s="48"/>
      <c r="K28" s="48"/>
      <c r="L28" s="48"/>
      <c r="M28" s="48"/>
      <c r="N28" s="48"/>
      <c r="O28" s="48"/>
      <c r="P28" s="48"/>
      <c r="Q28" s="48"/>
      <c r="R28" s="48"/>
      <c r="S28" s="48"/>
      <c r="T28" s="48"/>
      <c r="U28" s="49"/>
    </row>
    <row r="29" spans="2:54" ht="19.75" customHeight="1" thickBot="1" x14ac:dyDescent="0.6">
      <c r="B29" s="183" t="s">
        <v>310</v>
      </c>
      <c r="C29" s="185"/>
      <c r="D29" s="185"/>
      <c r="E29" s="185"/>
      <c r="F29" s="185"/>
      <c r="G29" s="185"/>
      <c r="H29" s="184"/>
      <c r="I29" s="183" t="s">
        <v>311</v>
      </c>
      <c r="J29" s="185"/>
      <c r="K29" s="185"/>
      <c r="L29" s="185"/>
      <c r="M29" s="185"/>
      <c r="N29" s="185"/>
      <c r="O29" s="184"/>
      <c r="P29" s="173" t="s">
        <v>312</v>
      </c>
      <c r="Q29" s="186"/>
      <c r="R29" s="186"/>
      <c r="S29" s="186"/>
      <c r="T29" s="174"/>
      <c r="U29" s="49"/>
    </row>
    <row r="30" spans="2:54" ht="19.75" customHeight="1" thickBot="1" x14ac:dyDescent="0.6">
      <c r="B30" s="47"/>
      <c r="C30" s="48"/>
      <c r="D30" s="48"/>
      <c r="E30" s="48"/>
      <c r="F30" s="48"/>
      <c r="G30" s="48"/>
      <c r="H30" s="48"/>
      <c r="I30" s="48"/>
      <c r="J30" s="48"/>
      <c r="K30" s="48"/>
      <c r="L30" s="48"/>
      <c r="M30" s="48"/>
      <c r="N30" s="48"/>
      <c r="O30" s="48"/>
      <c r="P30" s="48"/>
      <c r="Q30" s="48"/>
      <c r="R30" s="48"/>
      <c r="S30" s="48"/>
      <c r="T30" s="48"/>
      <c r="U30" s="49"/>
    </row>
    <row r="31" spans="2:54" ht="29" thickBot="1" x14ac:dyDescent="0.6">
      <c r="B31" s="175" t="s">
        <v>72</v>
      </c>
      <c r="C31" s="176"/>
      <c r="D31" s="176"/>
      <c r="E31" s="176"/>
      <c r="F31" s="176"/>
      <c r="G31" s="176"/>
      <c r="H31" s="176"/>
      <c r="I31" s="176"/>
      <c r="J31" s="176"/>
      <c r="K31" s="176"/>
      <c r="L31" s="176"/>
      <c r="M31" s="176"/>
      <c r="N31" s="176"/>
      <c r="O31" s="176"/>
      <c r="P31" s="176"/>
      <c r="Q31" s="176"/>
      <c r="R31" s="176"/>
      <c r="S31" s="176"/>
      <c r="T31" s="176"/>
      <c r="U31" s="177"/>
    </row>
    <row r="32" spans="2:54" ht="22.5" x14ac:dyDescent="0.55000000000000004">
      <c r="B32" s="38" t="s">
        <v>1</v>
      </c>
      <c r="C32" s="178" t="s">
        <v>2</v>
      </c>
      <c r="D32" s="179"/>
      <c r="E32" s="180"/>
      <c r="F32" s="239" t="s">
        <v>284</v>
      </c>
      <c r="G32" s="240"/>
      <c r="H32" s="240"/>
      <c r="I32" s="240"/>
      <c r="J32" s="241"/>
      <c r="K32" s="73" t="s">
        <v>286</v>
      </c>
      <c r="L32" s="45" t="s">
        <v>3</v>
      </c>
      <c r="M32" s="45" t="s">
        <v>4</v>
      </c>
      <c r="N32" s="46" t="s">
        <v>5</v>
      </c>
      <c r="O32" s="46" t="s">
        <v>6</v>
      </c>
      <c r="P32" s="46" t="s">
        <v>7</v>
      </c>
      <c r="Q32" s="46" t="s">
        <v>8</v>
      </c>
      <c r="R32" s="46" t="s">
        <v>9</v>
      </c>
      <c r="S32" s="46" t="s">
        <v>10</v>
      </c>
      <c r="T32" s="46" t="s">
        <v>11</v>
      </c>
      <c r="U32" s="37"/>
    </row>
    <row r="33" spans="2:22" ht="22.5" x14ac:dyDescent="0.55000000000000004">
      <c r="B33" s="169" t="s">
        <v>23</v>
      </c>
      <c r="C33" s="170" t="s">
        <v>41</v>
      </c>
      <c r="D33" s="171"/>
      <c r="E33" s="172"/>
      <c r="F33" s="170" t="s">
        <v>25</v>
      </c>
      <c r="G33" s="171"/>
      <c r="H33" s="171"/>
      <c r="I33" s="171"/>
      <c r="J33" s="172"/>
      <c r="K33" s="86"/>
      <c r="L33" s="169" t="s">
        <v>21</v>
      </c>
      <c r="M33" s="169" t="s">
        <v>22</v>
      </c>
      <c r="N33" s="2">
        <v>95</v>
      </c>
      <c r="O33" s="2">
        <v>95</v>
      </c>
      <c r="P33" s="2">
        <v>95</v>
      </c>
      <c r="Q33" s="2">
        <v>95</v>
      </c>
      <c r="R33" s="2">
        <v>95</v>
      </c>
      <c r="S33" s="2">
        <v>95</v>
      </c>
      <c r="T33" s="2"/>
      <c r="U33" s="33"/>
    </row>
    <row r="34" spans="2:22" ht="22.5" x14ac:dyDescent="0.55000000000000004">
      <c r="B34" s="129"/>
      <c r="C34" s="131"/>
      <c r="D34" s="132"/>
      <c r="E34" s="133"/>
      <c r="F34" s="131"/>
      <c r="G34" s="132"/>
      <c r="H34" s="132"/>
      <c r="I34" s="132"/>
      <c r="J34" s="133"/>
      <c r="K34" s="83"/>
      <c r="L34" s="129"/>
      <c r="M34" s="129"/>
      <c r="N34" s="46" t="s">
        <v>13</v>
      </c>
      <c r="O34" s="46" t="s">
        <v>14</v>
      </c>
      <c r="P34" s="46" t="s">
        <v>15</v>
      </c>
      <c r="Q34" s="46" t="s">
        <v>16</v>
      </c>
      <c r="R34" s="46" t="s">
        <v>17</v>
      </c>
      <c r="S34" s="46" t="s">
        <v>18</v>
      </c>
      <c r="T34" s="46" t="s">
        <v>19</v>
      </c>
      <c r="U34" s="46" t="s">
        <v>20</v>
      </c>
    </row>
    <row r="35" spans="2:22" ht="23" thickBot="1" x14ac:dyDescent="0.6">
      <c r="B35" s="139"/>
      <c r="C35" s="143"/>
      <c r="D35" s="144"/>
      <c r="E35" s="145"/>
      <c r="F35" s="143"/>
      <c r="G35" s="144"/>
      <c r="H35" s="144"/>
      <c r="I35" s="144"/>
      <c r="J35" s="145"/>
      <c r="K35" s="114"/>
      <c r="L35" s="139"/>
      <c r="M35" s="139"/>
      <c r="N35" s="108">
        <v>95</v>
      </c>
      <c r="O35" s="108">
        <v>95</v>
      </c>
      <c r="P35" s="108">
        <v>95</v>
      </c>
      <c r="Q35" s="108">
        <v>95</v>
      </c>
      <c r="R35" s="108">
        <v>95</v>
      </c>
      <c r="S35" s="108">
        <v>95</v>
      </c>
      <c r="T35" s="108"/>
      <c r="U35" s="108"/>
    </row>
    <row r="36" spans="2:22" ht="22.5" x14ac:dyDescent="0.55000000000000004">
      <c r="B36" s="138" t="s">
        <v>33</v>
      </c>
      <c r="C36" s="159" t="s">
        <v>42</v>
      </c>
      <c r="D36" s="160"/>
      <c r="E36" s="161"/>
      <c r="F36" s="242" t="s">
        <v>287</v>
      </c>
      <c r="G36" s="243"/>
      <c r="H36" s="243"/>
      <c r="I36" s="243"/>
      <c r="J36" s="244"/>
      <c r="K36" s="87"/>
      <c r="L36" s="138" t="s">
        <v>98</v>
      </c>
      <c r="M36" s="138" t="s">
        <v>43</v>
      </c>
      <c r="N36" s="109" t="s">
        <v>5</v>
      </c>
      <c r="O36" s="109" t="s">
        <v>6</v>
      </c>
      <c r="P36" s="109" t="s">
        <v>7</v>
      </c>
      <c r="Q36" s="109" t="s">
        <v>8</v>
      </c>
      <c r="R36" s="109" t="s">
        <v>9</v>
      </c>
      <c r="S36" s="109" t="s">
        <v>10</v>
      </c>
      <c r="T36" s="109" t="s">
        <v>11</v>
      </c>
      <c r="U36" s="110"/>
    </row>
    <row r="37" spans="2:22" ht="22.5" x14ac:dyDescent="0.55000000000000004">
      <c r="B37" s="129"/>
      <c r="C37" s="162"/>
      <c r="D37" s="163"/>
      <c r="E37" s="164"/>
      <c r="F37" s="245"/>
      <c r="G37" s="246"/>
      <c r="H37" s="246"/>
      <c r="I37" s="246"/>
      <c r="J37" s="247"/>
      <c r="K37" s="85" t="s">
        <v>60</v>
      </c>
      <c r="L37" s="129"/>
      <c r="M37" s="129"/>
      <c r="N37" s="40">
        <v>100</v>
      </c>
      <c r="O37" s="40">
        <v>110</v>
      </c>
      <c r="P37" s="40">
        <v>121</v>
      </c>
      <c r="Q37" s="40">
        <v>133</v>
      </c>
      <c r="R37" s="40">
        <v>146</v>
      </c>
      <c r="S37" s="40">
        <v>160</v>
      </c>
      <c r="T37" s="40">
        <f>SUM(N37:S37)</f>
        <v>770</v>
      </c>
      <c r="U37" s="33"/>
    </row>
    <row r="38" spans="2:22" ht="22.5" x14ac:dyDescent="0.55000000000000004">
      <c r="B38" s="129"/>
      <c r="C38" s="162"/>
      <c r="D38" s="163"/>
      <c r="E38" s="164"/>
      <c r="F38" s="245"/>
      <c r="G38" s="246"/>
      <c r="H38" s="246"/>
      <c r="I38" s="246"/>
      <c r="J38" s="247"/>
      <c r="K38" s="88"/>
      <c r="L38" s="129"/>
      <c r="M38" s="129"/>
      <c r="N38" s="46" t="s">
        <v>13</v>
      </c>
      <c r="O38" s="46" t="s">
        <v>14</v>
      </c>
      <c r="P38" s="46" t="s">
        <v>15</v>
      </c>
      <c r="Q38" s="46" t="s">
        <v>16</v>
      </c>
      <c r="R38" s="46" t="s">
        <v>17</v>
      </c>
      <c r="S38" s="46" t="s">
        <v>18</v>
      </c>
      <c r="T38" s="46" t="s">
        <v>19</v>
      </c>
      <c r="U38" s="46" t="s">
        <v>20</v>
      </c>
    </row>
    <row r="39" spans="2:22" ht="23" thickBot="1" x14ac:dyDescent="0.6">
      <c r="B39" s="139"/>
      <c r="C39" s="165"/>
      <c r="D39" s="166"/>
      <c r="E39" s="167"/>
      <c r="F39" s="248"/>
      <c r="G39" s="249"/>
      <c r="H39" s="249"/>
      <c r="I39" s="249"/>
      <c r="J39" s="250"/>
      <c r="K39" s="115"/>
      <c r="L39" s="139"/>
      <c r="M39" s="139"/>
      <c r="N39" s="111">
        <v>176</v>
      </c>
      <c r="O39" s="111">
        <v>193</v>
      </c>
      <c r="P39" s="111">
        <v>212</v>
      </c>
      <c r="Q39" s="111">
        <v>233</v>
      </c>
      <c r="R39" s="111">
        <v>256</v>
      </c>
      <c r="S39" s="111">
        <v>281</v>
      </c>
      <c r="T39" s="111">
        <f>SUM(N39:S39)</f>
        <v>1351</v>
      </c>
      <c r="U39" s="111">
        <f>T37+T39</f>
        <v>2121</v>
      </c>
    </row>
    <row r="40" spans="2:22" ht="18" customHeight="1" x14ac:dyDescent="0.55000000000000004">
      <c r="B40" s="138" t="s">
        <v>39</v>
      </c>
      <c r="C40" s="159" t="s">
        <v>24</v>
      </c>
      <c r="D40" s="160"/>
      <c r="E40" s="161"/>
      <c r="F40" s="168" t="s">
        <v>288</v>
      </c>
      <c r="G40" s="160"/>
      <c r="H40" s="160"/>
      <c r="I40" s="160"/>
      <c r="J40" s="161"/>
      <c r="K40" s="84"/>
      <c r="L40" s="138" t="s">
        <v>21</v>
      </c>
      <c r="M40" s="138" t="s">
        <v>22</v>
      </c>
      <c r="N40" s="109" t="s">
        <v>5</v>
      </c>
      <c r="O40" s="109" t="s">
        <v>6</v>
      </c>
      <c r="P40" s="109" t="s">
        <v>7</v>
      </c>
      <c r="Q40" s="109" t="s">
        <v>8</v>
      </c>
      <c r="R40" s="109" t="s">
        <v>9</v>
      </c>
      <c r="S40" s="109" t="s">
        <v>10</v>
      </c>
      <c r="T40" s="109" t="s">
        <v>11</v>
      </c>
      <c r="U40" s="110"/>
    </row>
    <row r="41" spans="2:22" ht="22.5" x14ac:dyDescent="0.55000000000000004">
      <c r="B41" s="129"/>
      <c r="C41" s="162"/>
      <c r="D41" s="163"/>
      <c r="E41" s="164"/>
      <c r="F41" s="162"/>
      <c r="G41" s="163"/>
      <c r="H41" s="163"/>
      <c r="I41" s="163"/>
      <c r="J41" s="164"/>
      <c r="K41" s="85" t="s">
        <v>60</v>
      </c>
      <c r="L41" s="129"/>
      <c r="M41" s="129"/>
      <c r="N41" s="2">
        <v>9500</v>
      </c>
      <c r="O41" s="2">
        <v>10450</v>
      </c>
      <c r="P41" s="2">
        <v>11495</v>
      </c>
      <c r="Q41" s="2">
        <v>12635</v>
      </c>
      <c r="R41" s="2">
        <v>13870</v>
      </c>
      <c r="S41" s="2">
        <v>15200</v>
      </c>
      <c r="T41" s="2">
        <f>SUM(N41:S41)</f>
        <v>73150</v>
      </c>
      <c r="U41" s="33"/>
    </row>
    <row r="42" spans="2:22" ht="22.5" x14ac:dyDescent="0.55000000000000004">
      <c r="B42" s="129"/>
      <c r="C42" s="162"/>
      <c r="D42" s="163"/>
      <c r="E42" s="164"/>
      <c r="F42" s="162"/>
      <c r="G42" s="163"/>
      <c r="H42" s="163"/>
      <c r="I42" s="163"/>
      <c r="J42" s="164"/>
      <c r="K42" s="85"/>
      <c r="L42" s="129"/>
      <c r="M42" s="129"/>
      <c r="N42" s="46" t="s">
        <v>13</v>
      </c>
      <c r="O42" s="46" t="s">
        <v>14</v>
      </c>
      <c r="P42" s="46" t="s">
        <v>15</v>
      </c>
      <c r="Q42" s="46" t="s">
        <v>16</v>
      </c>
      <c r="R42" s="46" t="s">
        <v>17</v>
      </c>
      <c r="S42" s="46" t="s">
        <v>18</v>
      </c>
      <c r="T42" s="46" t="s">
        <v>19</v>
      </c>
      <c r="U42" s="46" t="s">
        <v>20</v>
      </c>
      <c r="V42" s="3"/>
    </row>
    <row r="43" spans="2:22" ht="23" thickBot="1" x14ac:dyDescent="0.6">
      <c r="B43" s="139"/>
      <c r="C43" s="165"/>
      <c r="D43" s="166"/>
      <c r="E43" s="167"/>
      <c r="F43" s="165"/>
      <c r="G43" s="166"/>
      <c r="H43" s="166"/>
      <c r="I43" s="166"/>
      <c r="J43" s="167"/>
      <c r="K43" s="116"/>
      <c r="L43" s="139"/>
      <c r="M43" s="139"/>
      <c r="N43" s="108">
        <v>16720</v>
      </c>
      <c r="O43" s="108">
        <v>18335</v>
      </c>
      <c r="P43" s="108">
        <v>20140</v>
      </c>
      <c r="Q43" s="108">
        <v>22135</v>
      </c>
      <c r="R43" s="108">
        <v>24320</v>
      </c>
      <c r="S43" s="108"/>
      <c r="T43" s="108"/>
      <c r="U43" s="108"/>
      <c r="V43" s="4"/>
    </row>
    <row r="44" spans="2:22" ht="22.5" x14ac:dyDescent="0.55000000000000004">
      <c r="B44" s="138" t="s">
        <v>44</v>
      </c>
      <c r="C44" s="140" t="s">
        <v>77</v>
      </c>
      <c r="D44" s="141"/>
      <c r="E44" s="142"/>
      <c r="F44" s="146" t="s">
        <v>75</v>
      </c>
      <c r="G44" s="141"/>
      <c r="H44" s="141"/>
      <c r="I44" s="141"/>
      <c r="J44" s="142"/>
      <c r="K44" s="82"/>
      <c r="L44" s="138"/>
      <c r="M44" s="138" t="s">
        <v>76</v>
      </c>
      <c r="N44" s="109" t="s">
        <v>5</v>
      </c>
      <c r="O44" s="109" t="s">
        <v>6</v>
      </c>
      <c r="P44" s="109" t="s">
        <v>7</v>
      </c>
      <c r="Q44" s="109" t="s">
        <v>8</v>
      </c>
      <c r="R44" s="109" t="s">
        <v>9</v>
      </c>
      <c r="S44" s="109" t="s">
        <v>10</v>
      </c>
      <c r="T44" s="109" t="s">
        <v>11</v>
      </c>
      <c r="U44" s="110"/>
      <c r="V44" s="4"/>
    </row>
    <row r="45" spans="2:22" ht="22.5" x14ac:dyDescent="0.55000000000000004">
      <c r="B45" s="129"/>
      <c r="C45" s="131"/>
      <c r="D45" s="132"/>
      <c r="E45" s="133"/>
      <c r="F45" s="131"/>
      <c r="G45" s="132"/>
      <c r="H45" s="132"/>
      <c r="I45" s="132"/>
      <c r="J45" s="133"/>
      <c r="K45" s="83"/>
      <c r="L45" s="129"/>
      <c r="M45" s="129"/>
      <c r="N45" s="50">
        <v>60</v>
      </c>
      <c r="O45" s="50">
        <v>60</v>
      </c>
      <c r="P45" s="50">
        <v>60</v>
      </c>
      <c r="Q45" s="50">
        <v>60</v>
      </c>
      <c r="R45" s="50">
        <v>60</v>
      </c>
      <c r="S45" s="50">
        <v>60</v>
      </c>
      <c r="T45" s="2"/>
      <c r="U45" s="33"/>
      <c r="V45" s="4"/>
    </row>
    <row r="46" spans="2:22" ht="22.5" x14ac:dyDescent="0.55000000000000004">
      <c r="B46" s="129"/>
      <c r="C46" s="131"/>
      <c r="D46" s="132"/>
      <c r="E46" s="133"/>
      <c r="F46" s="131"/>
      <c r="G46" s="132"/>
      <c r="H46" s="132"/>
      <c r="I46" s="132"/>
      <c r="J46" s="133"/>
      <c r="K46" s="83"/>
      <c r="L46" s="129"/>
      <c r="M46" s="129"/>
      <c r="N46" s="46" t="s">
        <v>13</v>
      </c>
      <c r="O46" s="46" t="s">
        <v>14</v>
      </c>
      <c r="P46" s="46" t="s">
        <v>15</v>
      </c>
      <c r="Q46" s="46" t="s">
        <v>16</v>
      </c>
      <c r="R46" s="46" t="s">
        <v>17</v>
      </c>
      <c r="S46" s="46" t="s">
        <v>18</v>
      </c>
      <c r="T46" s="46" t="s">
        <v>19</v>
      </c>
      <c r="U46" s="46" t="s">
        <v>20</v>
      </c>
      <c r="V46" s="4"/>
    </row>
    <row r="47" spans="2:22" ht="23" thickBot="1" x14ac:dyDescent="0.6">
      <c r="B47" s="139"/>
      <c r="C47" s="143"/>
      <c r="D47" s="144"/>
      <c r="E47" s="145"/>
      <c r="F47" s="143"/>
      <c r="G47" s="144"/>
      <c r="H47" s="144"/>
      <c r="I47" s="144"/>
      <c r="J47" s="145"/>
      <c r="K47" s="114"/>
      <c r="L47" s="139"/>
      <c r="M47" s="139"/>
      <c r="N47" s="112">
        <v>60</v>
      </c>
      <c r="O47" s="112">
        <v>60</v>
      </c>
      <c r="P47" s="112">
        <v>60</v>
      </c>
      <c r="Q47" s="112">
        <v>60</v>
      </c>
      <c r="R47" s="112">
        <v>60</v>
      </c>
      <c r="S47" s="112">
        <v>60</v>
      </c>
      <c r="T47" s="108"/>
      <c r="U47" s="108"/>
      <c r="V47" s="4"/>
    </row>
    <row r="48" spans="2:22" ht="22.5" x14ac:dyDescent="0.55000000000000004">
      <c r="B48" s="138" t="s">
        <v>45</v>
      </c>
      <c r="C48" s="140" t="s">
        <v>78</v>
      </c>
      <c r="D48" s="141"/>
      <c r="E48" s="142"/>
      <c r="F48" s="146" t="s">
        <v>289</v>
      </c>
      <c r="G48" s="141"/>
      <c r="H48" s="141"/>
      <c r="I48" s="141"/>
      <c r="J48" s="142"/>
      <c r="K48" s="82"/>
      <c r="L48" s="138" t="s">
        <v>21</v>
      </c>
      <c r="M48" s="138" t="s">
        <v>22</v>
      </c>
      <c r="N48" s="109" t="s">
        <v>5</v>
      </c>
      <c r="O48" s="109" t="s">
        <v>6</v>
      </c>
      <c r="P48" s="109" t="s">
        <v>7</v>
      </c>
      <c r="Q48" s="109" t="s">
        <v>8</v>
      </c>
      <c r="R48" s="109" t="s">
        <v>9</v>
      </c>
      <c r="S48" s="109" t="s">
        <v>10</v>
      </c>
      <c r="T48" s="109" t="s">
        <v>11</v>
      </c>
      <c r="U48" s="110"/>
      <c r="V48" s="4"/>
    </row>
    <row r="49" spans="2:22" ht="22.5" x14ac:dyDescent="0.55000000000000004">
      <c r="B49" s="129"/>
      <c r="C49" s="131"/>
      <c r="D49" s="132"/>
      <c r="E49" s="133"/>
      <c r="F49" s="131"/>
      <c r="G49" s="132"/>
      <c r="H49" s="132"/>
      <c r="I49" s="132"/>
      <c r="J49" s="133"/>
      <c r="K49" s="83" t="s">
        <v>60</v>
      </c>
      <c r="L49" s="129"/>
      <c r="M49" s="129"/>
      <c r="N49" s="2">
        <f>ROUND(N41*N45/100,0)</f>
        <v>5700</v>
      </c>
      <c r="O49" s="2">
        <f t="shared" ref="O49:S51" si="0">ROUND(O41*O45/100,0)</f>
        <v>6270</v>
      </c>
      <c r="P49" s="2">
        <f t="shared" si="0"/>
        <v>6897</v>
      </c>
      <c r="Q49" s="2">
        <f t="shared" si="0"/>
        <v>7581</v>
      </c>
      <c r="R49" s="2">
        <f t="shared" si="0"/>
        <v>8322</v>
      </c>
      <c r="S49" s="2">
        <f t="shared" si="0"/>
        <v>9120</v>
      </c>
      <c r="T49" s="2">
        <f>SUM(N49:S49)</f>
        <v>43890</v>
      </c>
      <c r="U49" s="33"/>
      <c r="V49" s="4"/>
    </row>
    <row r="50" spans="2:22" ht="22.5" x14ac:dyDescent="0.55000000000000004">
      <c r="B50" s="129"/>
      <c r="C50" s="131"/>
      <c r="D50" s="132"/>
      <c r="E50" s="133"/>
      <c r="F50" s="131"/>
      <c r="G50" s="132"/>
      <c r="H50" s="132"/>
      <c r="I50" s="132"/>
      <c r="J50" s="133"/>
      <c r="K50" s="83"/>
      <c r="L50" s="129"/>
      <c r="M50" s="129"/>
      <c r="N50" s="46" t="s">
        <v>13</v>
      </c>
      <c r="O50" s="46" t="s">
        <v>14</v>
      </c>
      <c r="P50" s="46" t="s">
        <v>15</v>
      </c>
      <c r="Q50" s="46" t="s">
        <v>16</v>
      </c>
      <c r="R50" s="46" t="s">
        <v>17</v>
      </c>
      <c r="S50" s="46" t="s">
        <v>18</v>
      </c>
      <c r="T50" s="46" t="s">
        <v>19</v>
      </c>
      <c r="U50" s="46" t="s">
        <v>20</v>
      </c>
      <c r="V50" s="4"/>
    </row>
    <row r="51" spans="2:22" ht="23" thickBot="1" x14ac:dyDescent="0.6">
      <c r="B51" s="139"/>
      <c r="C51" s="143"/>
      <c r="D51" s="144"/>
      <c r="E51" s="145"/>
      <c r="F51" s="143"/>
      <c r="G51" s="144"/>
      <c r="H51" s="144"/>
      <c r="I51" s="144"/>
      <c r="J51" s="145"/>
      <c r="K51" s="114"/>
      <c r="L51" s="139"/>
      <c r="M51" s="139"/>
      <c r="N51" s="108">
        <f>ROUND(N43*N47/100,0)</f>
        <v>10032</v>
      </c>
      <c r="O51" s="108">
        <f t="shared" si="0"/>
        <v>11001</v>
      </c>
      <c r="P51" s="108">
        <f t="shared" si="0"/>
        <v>12084</v>
      </c>
      <c r="Q51" s="108">
        <f t="shared" si="0"/>
        <v>13281</v>
      </c>
      <c r="R51" s="108">
        <f t="shared" si="0"/>
        <v>14592</v>
      </c>
      <c r="S51" s="108"/>
      <c r="T51" s="108"/>
      <c r="U51" s="108"/>
      <c r="V51" s="4"/>
    </row>
    <row r="52" spans="2:22" ht="22.5" x14ac:dyDescent="0.55000000000000004">
      <c r="B52" s="138" t="s">
        <v>290</v>
      </c>
      <c r="C52" s="168" t="s">
        <v>292</v>
      </c>
      <c r="D52" s="160"/>
      <c r="E52" s="161"/>
      <c r="F52" s="168" t="s">
        <v>291</v>
      </c>
      <c r="G52" s="160"/>
      <c r="H52" s="160"/>
      <c r="I52" s="160"/>
      <c r="J52" s="161"/>
      <c r="K52" s="84"/>
      <c r="L52" s="138" t="s">
        <v>21</v>
      </c>
      <c r="M52" s="138" t="s">
        <v>22</v>
      </c>
      <c r="N52" s="109" t="s">
        <v>5</v>
      </c>
      <c r="O52" s="109" t="s">
        <v>6</v>
      </c>
      <c r="P52" s="109" t="s">
        <v>7</v>
      </c>
      <c r="Q52" s="109" t="s">
        <v>8</v>
      </c>
      <c r="R52" s="109" t="s">
        <v>9</v>
      </c>
      <c r="S52" s="109" t="s">
        <v>10</v>
      </c>
      <c r="T52" s="109" t="s">
        <v>11</v>
      </c>
      <c r="U52" s="110"/>
      <c r="V52" s="4"/>
    </row>
    <row r="53" spans="2:22" ht="22.5" x14ac:dyDescent="0.55000000000000004">
      <c r="B53" s="129"/>
      <c r="C53" s="162"/>
      <c r="D53" s="163"/>
      <c r="E53" s="164"/>
      <c r="F53" s="162"/>
      <c r="G53" s="163"/>
      <c r="H53" s="163"/>
      <c r="I53" s="163"/>
      <c r="J53" s="164"/>
      <c r="K53" s="85" t="s">
        <v>263</v>
      </c>
      <c r="L53" s="129"/>
      <c r="M53" s="129"/>
      <c r="N53" s="2">
        <f>-N49</f>
        <v>-5700</v>
      </c>
      <c r="O53" s="2">
        <f t="shared" ref="O53:S55" si="1">-O49</f>
        <v>-6270</v>
      </c>
      <c r="P53" s="2">
        <f t="shared" si="1"/>
        <v>-6897</v>
      </c>
      <c r="Q53" s="2">
        <f t="shared" si="1"/>
        <v>-7581</v>
      </c>
      <c r="R53" s="2">
        <f t="shared" si="1"/>
        <v>-8322</v>
      </c>
      <c r="S53" s="2">
        <f t="shared" si="1"/>
        <v>-9120</v>
      </c>
      <c r="T53" s="2">
        <f>SUM(N53:S53)</f>
        <v>-43890</v>
      </c>
      <c r="U53" s="33"/>
      <c r="V53" s="4"/>
    </row>
    <row r="54" spans="2:22" ht="22.5" x14ac:dyDescent="0.55000000000000004">
      <c r="B54" s="129"/>
      <c r="C54" s="162"/>
      <c r="D54" s="163"/>
      <c r="E54" s="164"/>
      <c r="F54" s="162"/>
      <c r="G54" s="163"/>
      <c r="H54" s="163"/>
      <c r="I54" s="163"/>
      <c r="J54" s="164"/>
      <c r="K54" s="85"/>
      <c r="L54" s="129"/>
      <c r="M54" s="129"/>
      <c r="N54" s="46" t="s">
        <v>13</v>
      </c>
      <c r="O54" s="46" t="s">
        <v>14</v>
      </c>
      <c r="P54" s="46" t="s">
        <v>15</v>
      </c>
      <c r="Q54" s="46" t="s">
        <v>16</v>
      </c>
      <c r="R54" s="46" t="s">
        <v>17</v>
      </c>
      <c r="S54" s="46" t="s">
        <v>18</v>
      </c>
      <c r="T54" s="46" t="s">
        <v>19</v>
      </c>
      <c r="U54" s="46" t="s">
        <v>20</v>
      </c>
      <c r="V54" s="4"/>
    </row>
    <row r="55" spans="2:22" ht="23" thickBot="1" x14ac:dyDescent="0.6">
      <c r="B55" s="139"/>
      <c r="C55" s="165"/>
      <c r="D55" s="166"/>
      <c r="E55" s="167"/>
      <c r="F55" s="165"/>
      <c r="G55" s="166"/>
      <c r="H55" s="166"/>
      <c r="I55" s="166"/>
      <c r="J55" s="167"/>
      <c r="K55" s="116"/>
      <c r="L55" s="139"/>
      <c r="M55" s="139"/>
      <c r="N55" s="108">
        <f>-N51</f>
        <v>-10032</v>
      </c>
      <c r="O55" s="108">
        <f t="shared" si="1"/>
        <v>-11001</v>
      </c>
      <c r="P55" s="108">
        <f t="shared" si="1"/>
        <v>-12084</v>
      </c>
      <c r="Q55" s="108">
        <f t="shared" si="1"/>
        <v>-13281</v>
      </c>
      <c r="R55" s="108">
        <f t="shared" si="1"/>
        <v>-14592</v>
      </c>
      <c r="S55" s="108"/>
      <c r="T55" s="108"/>
      <c r="U55" s="117"/>
      <c r="V55" s="4"/>
    </row>
    <row r="56" spans="2:22" ht="21.65" customHeight="1" x14ac:dyDescent="0.55000000000000004">
      <c r="B56" s="138" t="s">
        <v>46</v>
      </c>
      <c r="C56" s="140" t="s">
        <v>79</v>
      </c>
      <c r="D56" s="141"/>
      <c r="E56" s="142"/>
      <c r="F56" s="146" t="s">
        <v>75</v>
      </c>
      <c r="G56" s="141"/>
      <c r="H56" s="141"/>
      <c r="I56" s="141"/>
      <c r="J56" s="142"/>
      <c r="K56" s="82"/>
      <c r="L56" s="138"/>
      <c r="M56" s="138" t="s">
        <v>76</v>
      </c>
      <c r="N56" s="109" t="s">
        <v>5</v>
      </c>
      <c r="O56" s="109" t="s">
        <v>6</v>
      </c>
      <c r="P56" s="109" t="s">
        <v>7</v>
      </c>
      <c r="Q56" s="109" t="s">
        <v>8</v>
      </c>
      <c r="R56" s="109" t="s">
        <v>9</v>
      </c>
      <c r="S56" s="109" t="s">
        <v>10</v>
      </c>
      <c r="T56" s="109" t="s">
        <v>11</v>
      </c>
      <c r="U56" s="110"/>
      <c r="V56" s="4"/>
    </row>
    <row r="57" spans="2:22" ht="22.5" x14ac:dyDescent="0.55000000000000004">
      <c r="B57" s="129"/>
      <c r="C57" s="131"/>
      <c r="D57" s="132"/>
      <c r="E57" s="133"/>
      <c r="F57" s="131"/>
      <c r="G57" s="132"/>
      <c r="H57" s="132"/>
      <c r="I57" s="132"/>
      <c r="J57" s="133"/>
      <c r="K57" s="83"/>
      <c r="L57" s="129"/>
      <c r="M57" s="129"/>
      <c r="N57" s="50">
        <v>10</v>
      </c>
      <c r="O57" s="50">
        <v>10</v>
      </c>
      <c r="P57" s="50">
        <v>10</v>
      </c>
      <c r="Q57" s="50">
        <v>10</v>
      </c>
      <c r="R57" s="50">
        <v>10</v>
      </c>
      <c r="S57" s="50">
        <v>10</v>
      </c>
      <c r="T57" s="2"/>
      <c r="U57" s="33"/>
      <c r="V57" s="4"/>
    </row>
    <row r="58" spans="2:22" ht="22.5" x14ac:dyDescent="0.55000000000000004">
      <c r="B58" s="129"/>
      <c r="C58" s="131"/>
      <c r="D58" s="132"/>
      <c r="E58" s="133"/>
      <c r="F58" s="131"/>
      <c r="G58" s="132"/>
      <c r="H58" s="132"/>
      <c r="I58" s="132"/>
      <c r="J58" s="133"/>
      <c r="K58" s="83"/>
      <c r="L58" s="129"/>
      <c r="M58" s="129"/>
      <c r="N58" s="46" t="s">
        <v>13</v>
      </c>
      <c r="O58" s="46" t="s">
        <v>14</v>
      </c>
      <c r="P58" s="46" t="s">
        <v>15</v>
      </c>
      <c r="Q58" s="46" t="s">
        <v>16</v>
      </c>
      <c r="R58" s="46" t="s">
        <v>17</v>
      </c>
      <c r="S58" s="46" t="s">
        <v>18</v>
      </c>
      <c r="T58" s="46" t="s">
        <v>19</v>
      </c>
      <c r="U58" s="46" t="s">
        <v>20</v>
      </c>
      <c r="V58" s="4"/>
    </row>
    <row r="59" spans="2:22" ht="23" thickBot="1" x14ac:dyDescent="0.6">
      <c r="B59" s="139"/>
      <c r="C59" s="143"/>
      <c r="D59" s="144"/>
      <c r="E59" s="145"/>
      <c r="F59" s="143"/>
      <c r="G59" s="144"/>
      <c r="H59" s="144"/>
      <c r="I59" s="144"/>
      <c r="J59" s="145"/>
      <c r="K59" s="114"/>
      <c r="L59" s="139"/>
      <c r="M59" s="139"/>
      <c r="N59" s="112">
        <v>10</v>
      </c>
      <c r="O59" s="112">
        <v>10</v>
      </c>
      <c r="P59" s="112">
        <v>10</v>
      </c>
      <c r="Q59" s="112">
        <v>10</v>
      </c>
      <c r="R59" s="112">
        <v>10</v>
      </c>
      <c r="S59" s="112">
        <v>10</v>
      </c>
      <c r="T59" s="108"/>
      <c r="U59" s="108"/>
      <c r="V59" s="4"/>
    </row>
    <row r="60" spans="2:22" ht="22.5" x14ac:dyDescent="0.55000000000000004">
      <c r="B60" s="138" t="s">
        <v>81</v>
      </c>
      <c r="C60" s="140" t="s">
        <v>80</v>
      </c>
      <c r="D60" s="141"/>
      <c r="E60" s="142"/>
      <c r="F60" s="146" t="s">
        <v>293</v>
      </c>
      <c r="G60" s="141"/>
      <c r="H60" s="141"/>
      <c r="I60" s="141"/>
      <c r="J60" s="142"/>
      <c r="K60" s="82"/>
      <c r="L60" s="138" t="s">
        <v>21</v>
      </c>
      <c r="M60" s="138" t="s">
        <v>22</v>
      </c>
      <c r="N60" s="109" t="s">
        <v>5</v>
      </c>
      <c r="O60" s="109" t="s">
        <v>6</v>
      </c>
      <c r="P60" s="109" t="s">
        <v>7</v>
      </c>
      <c r="Q60" s="109" t="s">
        <v>8</v>
      </c>
      <c r="R60" s="109" t="s">
        <v>9</v>
      </c>
      <c r="S60" s="109" t="s">
        <v>10</v>
      </c>
      <c r="T60" s="109" t="s">
        <v>11</v>
      </c>
      <c r="U60" s="110"/>
      <c r="V60" s="4"/>
    </row>
    <row r="61" spans="2:22" ht="22.5" x14ac:dyDescent="0.55000000000000004">
      <c r="B61" s="129"/>
      <c r="C61" s="131"/>
      <c r="D61" s="132"/>
      <c r="E61" s="133"/>
      <c r="F61" s="131"/>
      <c r="G61" s="132"/>
      <c r="H61" s="132"/>
      <c r="I61" s="132"/>
      <c r="J61" s="133"/>
      <c r="K61" s="83" t="s">
        <v>60</v>
      </c>
      <c r="L61" s="129"/>
      <c r="M61" s="129"/>
      <c r="N61" s="2">
        <f t="shared" ref="N61:S61" si="2">ROUND(N41*N57/100,0)</f>
        <v>950</v>
      </c>
      <c r="O61" s="2">
        <f t="shared" si="2"/>
        <v>1045</v>
      </c>
      <c r="P61" s="2">
        <f t="shared" si="2"/>
        <v>1150</v>
      </c>
      <c r="Q61" s="2">
        <f t="shared" si="2"/>
        <v>1264</v>
      </c>
      <c r="R61" s="2">
        <f t="shared" si="2"/>
        <v>1387</v>
      </c>
      <c r="S61" s="2">
        <f t="shared" si="2"/>
        <v>1520</v>
      </c>
      <c r="T61" s="2">
        <f>SUM(N61:S61)</f>
        <v>7316</v>
      </c>
      <c r="U61" s="33"/>
      <c r="V61" s="4"/>
    </row>
    <row r="62" spans="2:22" ht="22.5" x14ac:dyDescent="0.55000000000000004">
      <c r="B62" s="129"/>
      <c r="C62" s="131"/>
      <c r="D62" s="132"/>
      <c r="E62" s="133"/>
      <c r="F62" s="131"/>
      <c r="G62" s="132"/>
      <c r="H62" s="132"/>
      <c r="I62" s="132"/>
      <c r="J62" s="133"/>
      <c r="K62" s="83"/>
      <c r="L62" s="129"/>
      <c r="M62" s="129"/>
      <c r="N62" s="46" t="s">
        <v>13</v>
      </c>
      <c r="O62" s="46" t="s">
        <v>14</v>
      </c>
      <c r="P62" s="46" t="s">
        <v>15</v>
      </c>
      <c r="Q62" s="46" t="s">
        <v>16</v>
      </c>
      <c r="R62" s="46" t="s">
        <v>17</v>
      </c>
      <c r="S62" s="46" t="s">
        <v>18</v>
      </c>
      <c r="T62" s="46" t="s">
        <v>19</v>
      </c>
      <c r="U62" s="46" t="s">
        <v>20</v>
      </c>
      <c r="V62" s="4"/>
    </row>
    <row r="63" spans="2:22" ht="23" thickBot="1" x14ac:dyDescent="0.6">
      <c r="B63" s="139"/>
      <c r="C63" s="143"/>
      <c r="D63" s="144"/>
      <c r="E63" s="145"/>
      <c r="F63" s="143"/>
      <c r="G63" s="144"/>
      <c r="H63" s="144"/>
      <c r="I63" s="144"/>
      <c r="J63" s="145"/>
      <c r="K63" s="114"/>
      <c r="L63" s="139"/>
      <c r="M63" s="139"/>
      <c r="N63" s="108">
        <f t="shared" ref="N63:R63" si="3">ROUND(N43*N59/100,0)</f>
        <v>1672</v>
      </c>
      <c r="O63" s="108">
        <f t="shared" si="3"/>
        <v>1834</v>
      </c>
      <c r="P63" s="108">
        <f t="shared" si="3"/>
        <v>2014</v>
      </c>
      <c r="Q63" s="108">
        <f t="shared" si="3"/>
        <v>2214</v>
      </c>
      <c r="R63" s="108">
        <f t="shared" si="3"/>
        <v>2432</v>
      </c>
      <c r="S63" s="108"/>
      <c r="T63" s="108"/>
      <c r="U63" s="108"/>
      <c r="V63" s="4"/>
    </row>
    <row r="64" spans="2:22" ht="22.5" x14ac:dyDescent="0.55000000000000004">
      <c r="B64" s="138" t="s">
        <v>48</v>
      </c>
      <c r="C64" s="140" t="s">
        <v>82</v>
      </c>
      <c r="D64" s="141"/>
      <c r="E64" s="142"/>
      <c r="F64" s="146" t="s">
        <v>83</v>
      </c>
      <c r="G64" s="141"/>
      <c r="H64" s="141"/>
      <c r="I64" s="141"/>
      <c r="J64" s="142"/>
      <c r="K64" s="82"/>
      <c r="L64" s="138" t="s">
        <v>21</v>
      </c>
      <c r="M64" s="138" t="s">
        <v>22</v>
      </c>
      <c r="N64" s="109" t="s">
        <v>5</v>
      </c>
      <c r="O64" s="109" t="s">
        <v>6</v>
      </c>
      <c r="P64" s="109" t="s">
        <v>7</v>
      </c>
      <c r="Q64" s="109" t="s">
        <v>8</v>
      </c>
      <c r="R64" s="109" t="s">
        <v>9</v>
      </c>
      <c r="S64" s="109" t="s">
        <v>10</v>
      </c>
      <c r="T64" s="109" t="s">
        <v>11</v>
      </c>
      <c r="U64" s="110"/>
      <c r="V64" s="4"/>
    </row>
    <row r="65" spans="2:22" ht="22.5" x14ac:dyDescent="0.55000000000000004">
      <c r="B65" s="129"/>
      <c r="C65" s="131"/>
      <c r="D65" s="132"/>
      <c r="E65" s="133"/>
      <c r="F65" s="131"/>
      <c r="G65" s="132"/>
      <c r="H65" s="132"/>
      <c r="I65" s="132"/>
      <c r="J65" s="133"/>
      <c r="K65" s="83"/>
      <c r="L65" s="129"/>
      <c r="M65" s="129"/>
      <c r="N65" s="2">
        <f t="shared" ref="N65:S65" si="4">N49+N61</f>
        <v>6650</v>
      </c>
      <c r="O65" s="2">
        <f t="shared" si="4"/>
        <v>7315</v>
      </c>
      <c r="P65" s="2">
        <f t="shared" si="4"/>
        <v>8047</v>
      </c>
      <c r="Q65" s="2">
        <f t="shared" si="4"/>
        <v>8845</v>
      </c>
      <c r="R65" s="2">
        <f t="shared" si="4"/>
        <v>9709</v>
      </c>
      <c r="S65" s="2">
        <f t="shared" si="4"/>
        <v>10640</v>
      </c>
      <c r="T65" s="2">
        <f>SUM(N65:S65)</f>
        <v>51206</v>
      </c>
      <c r="U65" s="33"/>
      <c r="V65" s="4"/>
    </row>
    <row r="66" spans="2:22" ht="22.5" x14ac:dyDescent="0.55000000000000004">
      <c r="B66" s="129"/>
      <c r="C66" s="131"/>
      <c r="D66" s="132"/>
      <c r="E66" s="133"/>
      <c r="F66" s="131"/>
      <c r="G66" s="132"/>
      <c r="H66" s="132"/>
      <c r="I66" s="132"/>
      <c r="J66" s="133"/>
      <c r="K66" s="83"/>
      <c r="L66" s="129"/>
      <c r="M66" s="129"/>
      <c r="N66" s="46" t="s">
        <v>13</v>
      </c>
      <c r="O66" s="46" t="s">
        <v>14</v>
      </c>
      <c r="P66" s="46" t="s">
        <v>15</v>
      </c>
      <c r="Q66" s="46" t="s">
        <v>16</v>
      </c>
      <c r="R66" s="46" t="s">
        <v>17</v>
      </c>
      <c r="S66" s="46" t="s">
        <v>18</v>
      </c>
      <c r="T66" s="46" t="s">
        <v>19</v>
      </c>
      <c r="U66" s="46" t="s">
        <v>20</v>
      </c>
      <c r="V66" s="4"/>
    </row>
    <row r="67" spans="2:22" ht="23" thickBot="1" x14ac:dyDescent="0.6">
      <c r="B67" s="139"/>
      <c r="C67" s="143"/>
      <c r="D67" s="144"/>
      <c r="E67" s="145"/>
      <c r="F67" s="143"/>
      <c r="G67" s="144"/>
      <c r="H67" s="144"/>
      <c r="I67" s="144"/>
      <c r="J67" s="145"/>
      <c r="K67" s="114"/>
      <c r="L67" s="139"/>
      <c r="M67" s="139"/>
      <c r="N67" s="108">
        <f t="shared" ref="N67:R67" si="5">N51+N63</f>
        <v>11704</v>
      </c>
      <c r="O67" s="108">
        <f t="shared" si="5"/>
        <v>12835</v>
      </c>
      <c r="P67" s="108">
        <f t="shared" si="5"/>
        <v>14098</v>
      </c>
      <c r="Q67" s="108">
        <f t="shared" si="5"/>
        <v>15495</v>
      </c>
      <c r="R67" s="108">
        <f t="shared" si="5"/>
        <v>17024</v>
      </c>
      <c r="S67" s="108"/>
      <c r="T67" s="108"/>
      <c r="U67" s="108"/>
      <c r="V67" s="4"/>
    </row>
    <row r="68" spans="2:22" ht="22.5" x14ac:dyDescent="0.55000000000000004">
      <c r="B68" s="138" t="s">
        <v>84</v>
      </c>
      <c r="C68" s="140" t="s">
        <v>85</v>
      </c>
      <c r="D68" s="141"/>
      <c r="E68" s="142"/>
      <c r="F68" s="146" t="s">
        <v>86</v>
      </c>
      <c r="G68" s="141"/>
      <c r="H68" s="141"/>
      <c r="I68" s="141"/>
      <c r="J68" s="142"/>
      <c r="K68" s="82"/>
      <c r="L68" s="138" t="s">
        <v>21</v>
      </c>
      <c r="M68" s="138" t="s">
        <v>22</v>
      </c>
      <c r="N68" s="109" t="s">
        <v>5</v>
      </c>
      <c r="O68" s="109" t="s">
        <v>6</v>
      </c>
      <c r="P68" s="109" t="s">
        <v>7</v>
      </c>
      <c r="Q68" s="109" t="s">
        <v>8</v>
      </c>
      <c r="R68" s="109" t="s">
        <v>9</v>
      </c>
      <c r="S68" s="109" t="s">
        <v>10</v>
      </c>
      <c r="T68" s="109" t="s">
        <v>11</v>
      </c>
      <c r="U68" s="110"/>
      <c r="V68" s="4"/>
    </row>
    <row r="69" spans="2:22" ht="22.5" x14ac:dyDescent="0.55000000000000004">
      <c r="B69" s="129"/>
      <c r="C69" s="131"/>
      <c r="D69" s="132"/>
      <c r="E69" s="133"/>
      <c r="F69" s="131"/>
      <c r="G69" s="132"/>
      <c r="H69" s="132"/>
      <c r="I69" s="132"/>
      <c r="J69" s="133"/>
      <c r="K69" s="83"/>
      <c r="L69" s="129"/>
      <c r="M69" s="129"/>
      <c r="N69" s="2">
        <f t="shared" ref="N69:S69" si="6">N41-N65</f>
        <v>2850</v>
      </c>
      <c r="O69" s="2">
        <f t="shared" si="6"/>
        <v>3135</v>
      </c>
      <c r="P69" s="2">
        <f t="shared" si="6"/>
        <v>3448</v>
      </c>
      <c r="Q69" s="2">
        <f t="shared" si="6"/>
        <v>3790</v>
      </c>
      <c r="R69" s="2">
        <f t="shared" si="6"/>
        <v>4161</v>
      </c>
      <c r="S69" s="2">
        <f t="shared" si="6"/>
        <v>4560</v>
      </c>
      <c r="T69" s="2">
        <f>SUM(N69:S69)</f>
        <v>21944</v>
      </c>
      <c r="U69" s="33"/>
      <c r="V69" s="4"/>
    </row>
    <row r="70" spans="2:22" ht="22.5" x14ac:dyDescent="0.55000000000000004">
      <c r="B70" s="129"/>
      <c r="C70" s="131"/>
      <c r="D70" s="132"/>
      <c r="E70" s="133"/>
      <c r="F70" s="131"/>
      <c r="G70" s="132"/>
      <c r="H70" s="132"/>
      <c r="I70" s="132"/>
      <c r="J70" s="133"/>
      <c r="K70" s="83"/>
      <c r="L70" s="129"/>
      <c r="M70" s="129"/>
      <c r="N70" s="46" t="s">
        <v>13</v>
      </c>
      <c r="O70" s="46" t="s">
        <v>14</v>
      </c>
      <c r="P70" s="46" t="s">
        <v>15</v>
      </c>
      <c r="Q70" s="46" t="s">
        <v>16</v>
      </c>
      <c r="R70" s="46" t="s">
        <v>17</v>
      </c>
      <c r="S70" s="46" t="s">
        <v>18</v>
      </c>
      <c r="T70" s="46" t="s">
        <v>19</v>
      </c>
      <c r="U70" s="46" t="s">
        <v>20</v>
      </c>
      <c r="V70" s="4"/>
    </row>
    <row r="71" spans="2:22" ht="23" thickBot="1" x14ac:dyDescent="0.6">
      <c r="B71" s="139"/>
      <c r="C71" s="143"/>
      <c r="D71" s="144"/>
      <c r="E71" s="145"/>
      <c r="F71" s="143"/>
      <c r="G71" s="144"/>
      <c r="H71" s="144"/>
      <c r="I71" s="144"/>
      <c r="J71" s="145"/>
      <c r="K71" s="114"/>
      <c r="L71" s="139"/>
      <c r="M71" s="139"/>
      <c r="N71" s="108">
        <f t="shared" ref="N71:R71" si="7">N43-N67</f>
        <v>5016</v>
      </c>
      <c r="O71" s="108">
        <f t="shared" si="7"/>
        <v>5500</v>
      </c>
      <c r="P71" s="108">
        <f t="shared" si="7"/>
        <v>6042</v>
      </c>
      <c r="Q71" s="108">
        <f t="shared" si="7"/>
        <v>6640</v>
      </c>
      <c r="R71" s="108">
        <f t="shared" si="7"/>
        <v>7296</v>
      </c>
      <c r="S71" s="108"/>
      <c r="T71" s="108"/>
      <c r="U71" s="108"/>
      <c r="V71" s="4"/>
    </row>
    <row r="72" spans="2:22" ht="21.65" customHeight="1" x14ac:dyDescent="0.55000000000000004">
      <c r="B72" s="138" t="s">
        <v>89</v>
      </c>
      <c r="C72" s="140" t="s">
        <v>87</v>
      </c>
      <c r="D72" s="141"/>
      <c r="E72" s="142"/>
      <c r="F72" s="146" t="s">
        <v>88</v>
      </c>
      <c r="G72" s="141"/>
      <c r="H72" s="141"/>
      <c r="I72" s="141"/>
      <c r="J72" s="142"/>
      <c r="K72" s="82"/>
      <c r="L72" s="138"/>
      <c r="M72" s="138" t="s">
        <v>76</v>
      </c>
      <c r="N72" s="109" t="s">
        <v>5</v>
      </c>
      <c r="O72" s="109" t="s">
        <v>6</v>
      </c>
      <c r="P72" s="109" t="s">
        <v>7</v>
      </c>
      <c r="Q72" s="109" t="s">
        <v>8</v>
      </c>
      <c r="R72" s="109" t="s">
        <v>9</v>
      </c>
      <c r="S72" s="109" t="s">
        <v>10</v>
      </c>
      <c r="T72" s="109" t="s">
        <v>11</v>
      </c>
      <c r="U72" s="110"/>
      <c r="V72" s="4"/>
    </row>
    <row r="73" spans="2:22" ht="22.5" x14ac:dyDescent="0.55000000000000004">
      <c r="B73" s="129"/>
      <c r="C73" s="131"/>
      <c r="D73" s="132"/>
      <c r="E73" s="133"/>
      <c r="F73" s="131"/>
      <c r="G73" s="132"/>
      <c r="H73" s="132"/>
      <c r="I73" s="132"/>
      <c r="J73" s="133"/>
      <c r="K73" s="83"/>
      <c r="L73" s="129"/>
      <c r="M73" s="129"/>
      <c r="N73" s="50">
        <f t="shared" ref="N73:T73" si="8">ROUND(N69/N41*100,0)</f>
        <v>30</v>
      </c>
      <c r="O73" s="50">
        <f t="shared" si="8"/>
        <v>30</v>
      </c>
      <c r="P73" s="50">
        <f t="shared" si="8"/>
        <v>30</v>
      </c>
      <c r="Q73" s="50">
        <f t="shared" si="8"/>
        <v>30</v>
      </c>
      <c r="R73" s="50">
        <f t="shared" si="8"/>
        <v>30</v>
      </c>
      <c r="S73" s="50">
        <f t="shared" si="8"/>
        <v>30</v>
      </c>
      <c r="T73" s="50">
        <f t="shared" si="8"/>
        <v>30</v>
      </c>
      <c r="U73" s="33"/>
      <c r="V73" s="4"/>
    </row>
    <row r="74" spans="2:22" ht="22.5" x14ac:dyDescent="0.55000000000000004">
      <c r="B74" s="129"/>
      <c r="C74" s="131"/>
      <c r="D74" s="132"/>
      <c r="E74" s="133"/>
      <c r="F74" s="131"/>
      <c r="G74" s="132"/>
      <c r="H74" s="132"/>
      <c r="I74" s="132"/>
      <c r="J74" s="133"/>
      <c r="K74" s="83"/>
      <c r="L74" s="129"/>
      <c r="M74" s="129"/>
      <c r="N74" s="46" t="s">
        <v>13</v>
      </c>
      <c r="O74" s="46" t="s">
        <v>14</v>
      </c>
      <c r="P74" s="46" t="s">
        <v>15</v>
      </c>
      <c r="Q74" s="46" t="s">
        <v>16</v>
      </c>
      <c r="R74" s="46" t="s">
        <v>17</v>
      </c>
      <c r="S74" s="46" t="s">
        <v>18</v>
      </c>
      <c r="T74" s="46" t="s">
        <v>19</v>
      </c>
      <c r="U74" s="46" t="s">
        <v>20</v>
      </c>
      <c r="V74" s="4"/>
    </row>
    <row r="75" spans="2:22" ht="23" thickBot="1" x14ac:dyDescent="0.6">
      <c r="B75" s="139"/>
      <c r="C75" s="143"/>
      <c r="D75" s="144"/>
      <c r="E75" s="145"/>
      <c r="F75" s="143"/>
      <c r="G75" s="144"/>
      <c r="H75" s="144"/>
      <c r="I75" s="144"/>
      <c r="J75" s="145"/>
      <c r="K75" s="114"/>
      <c r="L75" s="139"/>
      <c r="M75" s="139"/>
      <c r="N75" s="112">
        <f t="shared" ref="N75:R75" si="9">ROUND(N71/N43*100,0)</f>
        <v>30</v>
      </c>
      <c r="O75" s="112">
        <f t="shared" si="9"/>
        <v>30</v>
      </c>
      <c r="P75" s="112">
        <f t="shared" si="9"/>
        <v>30</v>
      </c>
      <c r="Q75" s="112">
        <f t="shared" si="9"/>
        <v>30</v>
      </c>
      <c r="R75" s="112">
        <f t="shared" si="9"/>
        <v>30</v>
      </c>
      <c r="S75" s="112"/>
      <c r="T75" s="112"/>
      <c r="U75" s="112"/>
      <c r="V75" s="4"/>
    </row>
    <row r="76" spans="2:22" ht="22.5" x14ac:dyDescent="0.55000000000000004">
      <c r="B76" s="138" t="s">
        <v>90</v>
      </c>
      <c r="C76" s="140" t="s">
        <v>74</v>
      </c>
      <c r="D76" s="141"/>
      <c r="E76" s="142"/>
      <c r="F76" s="146" t="s">
        <v>294</v>
      </c>
      <c r="G76" s="141"/>
      <c r="H76" s="141"/>
      <c r="I76" s="141"/>
      <c r="J76" s="142"/>
      <c r="K76" s="82"/>
      <c r="L76" s="138" t="s">
        <v>21</v>
      </c>
      <c r="M76" s="138" t="s">
        <v>22</v>
      </c>
      <c r="N76" s="109" t="s">
        <v>5</v>
      </c>
      <c r="O76" s="109" t="s">
        <v>6</v>
      </c>
      <c r="P76" s="109" t="s">
        <v>7</v>
      </c>
      <c r="Q76" s="109" t="s">
        <v>8</v>
      </c>
      <c r="R76" s="109" t="s">
        <v>9</v>
      </c>
      <c r="S76" s="109" t="s">
        <v>10</v>
      </c>
      <c r="T76" s="109" t="s">
        <v>11</v>
      </c>
      <c r="U76" s="110"/>
      <c r="V76" s="4"/>
    </row>
    <row r="77" spans="2:22" ht="22.5" x14ac:dyDescent="0.55000000000000004">
      <c r="B77" s="129"/>
      <c r="C77" s="131"/>
      <c r="D77" s="132"/>
      <c r="E77" s="133"/>
      <c r="F77" s="131"/>
      <c r="G77" s="132"/>
      <c r="H77" s="132"/>
      <c r="I77" s="132"/>
      <c r="J77" s="133"/>
      <c r="K77" s="83" t="s">
        <v>60</v>
      </c>
      <c r="L77" s="129"/>
      <c r="M77" s="129"/>
      <c r="N77" s="2">
        <v>1500</v>
      </c>
      <c r="O77" s="2">
        <v>1500</v>
      </c>
      <c r="P77" s="2">
        <v>1500</v>
      </c>
      <c r="Q77" s="2">
        <v>1500</v>
      </c>
      <c r="R77" s="2">
        <v>1500</v>
      </c>
      <c r="S77" s="2">
        <v>1500</v>
      </c>
      <c r="T77" s="2">
        <f>SUM(N77:S77)</f>
        <v>9000</v>
      </c>
      <c r="U77" s="33"/>
      <c r="V77" s="4"/>
    </row>
    <row r="78" spans="2:22" ht="22.5" x14ac:dyDescent="0.55000000000000004">
      <c r="B78" s="129"/>
      <c r="C78" s="131"/>
      <c r="D78" s="132"/>
      <c r="E78" s="133"/>
      <c r="F78" s="131"/>
      <c r="G78" s="132"/>
      <c r="H78" s="132"/>
      <c r="I78" s="132"/>
      <c r="J78" s="133"/>
      <c r="K78" s="83"/>
      <c r="L78" s="129"/>
      <c r="M78" s="129"/>
      <c r="N78" s="46" t="s">
        <v>13</v>
      </c>
      <c r="O78" s="46" t="s">
        <v>14</v>
      </c>
      <c r="P78" s="46" t="s">
        <v>15</v>
      </c>
      <c r="Q78" s="46" t="s">
        <v>16</v>
      </c>
      <c r="R78" s="46" t="s">
        <v>17</v>
      </c>
      <c r="S78" s="46" t="s">
        <v>18</v>
      </c>
      <c r="T78" s="46" t="s">
        <v>19</v>
      </c>
      <c r="U78" s="46" t="s">
        <v>20</v>
      </c>
      <c r="V78" s="4"/>
    </row>
    <row r="79" spans="2:22" ht="23" thickBot="1" x14ac:dyDescent="0.6">
      <c r="B79" s="139"/>
      <c r="C79" s="143"/>
      <c r="D79" s="144"/>
      <c r="E79" s="145"/>
      <c r="F79" s="143"/>
      <c r="G79" s="144"/>
      <c r="H79" s="144"/>
      <c r="I79" s="144"/>
      <c r="J79" s="145"/>
      <c r="K79" s="114"/>
      <c r="L79" s="139"/>
      <c r="M79" s="139"/>
      <c r="N79" s="108">
        <v>1500</v>
      </c>
      <c r="O79" s="108">
        <v>1500</v>
      </c>
      <c r="P79" s="108">
        <v>1500</v>
      </c>
      <c r="Q79" s="108">
        <v>1500</v>
      </c>
      <c r="R79" s="108">
        <v>1500</v>
      </c>
      <c r="S79" s="108"/>
      <c r="T79" s="108"/>
      <c r="U79" s="108"/>
      <c r="V79" s="4"/>
    </row>
    <row r="80" spans="2:22" ht="21.65" customHeight="1" x14ac:dyDescent="0.55000000000000004">
      <c r="B80" s="138" t="s">
        <v>91</v>
      </c>
      <c r="C80" s="140" t="s">
        <v>92</v>
      </c>
      <c r="D80" s="141"/>
      <c r="E80" s="142"/>
      <c r="F80" s="146" t="s">
        <v>295</v>
      </c>
      <c r="G80" s="141"/>
      <c r="H80" s="141"/>
      <c r="I80" s="141"/>
      <c r="J80" s="142"/>
      <c r="K80" s="82"/>
      <c r="L80" s="138" t="s">
        <v>21</v>
      </c>
      <c r="M80" s="138" t="s">
        <v>22</v>
      </c>
      <c r="N80" s="109" t="s">
        <v>5</v>
      </c>
      <c r="O80" s="109" t="s">
        <v>6</v>
      </c>
      <c r="P80" s="109" t="s">
        <v>7</v>
      </c>
      <c r="Q80" s="109" t="s">
        <v>8</v>
      </c>
      <c r="R80" s="109" t="s">
        <v>9</v>
      </c>
      <c r="S80" s="109" t="s">
        <v>10</v>
      </c>
      <c r="T80" s="109" t="s">
        <v>11</v>
      </c>
      <c r="U80" s="110"/>
      <c r="V80" s="4"/>
    </row>
    <row r="81" spans="1:22" ht="22.5" x14ac:dyDescent="0.55000000000000004">
      <c r="B81" s="129"/>
      <c r="C81" s="131"/>
      <c r="D81" s="132"/>
      <c r="E81" s="133"/>
      <c r="F81" s="131"/>
      <c r="G81" s="132"/>
      <c r="H81" s="132"/>
      <c r="I81" s="132"/>
      <c r="J81" s="133"/>
      <c r="K81" s="83" t="s">
        <v>60</v>
      </c>
      <c r="L81" s="129"/>
      <c r="M81" s="129"/>
      <c r="N81" s="2">
        <v>300</v>
      </c>
      <c r="O81" s="2">
        <v>300</v>
      </c>
      <c r="P81" s="2">
        <v>300</v>
      </c>
      <c r="Q81" s="2">
        <v>300</v>
      </c>
      <c r="R81" s="2">
        <v>300</v>
      </c>
      <c r="S81" s="2">
        <v>300</v>
      </c>
      <c r="T81" s="2">
        <f>SUM(N81:S81)</f>
        <v>1800</v>
      </c>
      <c r="U81" s="33"/>
      <c r="V81" s="4"/>
    </row>
    <row r="82" spans="1:22" ht="22.5" x14ac:dyDescent="0.55000000000000004">
      <c r="B82" s="129"/>
      <c r="C82" s="131"/>
      <c r="D82" s="132"/>
      <c r="E82" s="133"/>
      <c r="F82" s="131"/>
      <c r="G82" s="132"/>
      <c r="H82" s="132"/>
      <c r="I82" s="132"/>
      <c r="J82" s="133"/>
      <c r="K82" s="83"/>
      <c r="L82" s="129"/>
      <c r="M82" s="129"/>
      <c r="N82" s="46" t="s">
        <v>13</v>
      </c>
      <c r="O82" s="46" t="s">
        <v>14</v>
      </c>
      <c r="P82" s="46" t="s">
        <v>15</v>
      </c>
      <c r="Q82" s="46" t="s">
        <v>16</v>
      </c>
      <c r="R82" s="46" t="s">
        <v>17</v>
      </c>
      <c r="S82" s="46" t="s">
        <v>18</v>
      </c>
      <c r="T82" s="46" t="s">
        <v>19</v>
      </c>
      <c r="U82" s="46" t="s">
        <v>20</v>
      </c>
      <c r="V82" s="4"/>
    </row>
    <row r="83" spans="1:22" ht="23" thickBot="1" x14ac:dyDescent="0.6">
      <c r="B83" s="139"/>
      <c r="C83" s="143"/>
      <c r="D83" s="144"/>
      <c r="E83" s="145"/>
      <c r="F83" s="143"/>
      <c r="G83" s="144"/>
      <c r="H83" s="144"/>
      <c r="I83" s="144"/>
      <c r="J83" s="145"/>
      <c r="K83" s="114"/>
      <c r="L83" s="139"/>
      <c r="M83" s="139"/>
      <c r="N83" s="108">
        <v>300</v>
      </c>
      <c r="O83" s="108">
        <v>300</v>
      </c>
      <c r="P83" s="108">
        <v>300</v>
      </c>
      <c r="Q83" s="108">
        <v>300</v>
      </c>
      <c r="R83" s="108">
        <v>300</v>
      </c>
      <c r="S83" s="108"/>
      <c r="T83" s="108"/>
      <c r="U83" s="108"/>
      <c r="V83" s="4"/>
    </row>
    <row r="84" spans="1:22" ht="22.5" x14ac:dyDescent="0.55000000000000004">
      <c r="B84" s="138" t="s">
        <v>50</v>
      </c>
      <c r="C84" s="140" t="s">
        <v>93</v>
      </c>
      <c r="D84" s="141"/>
      <c r="E84" s="142"/>
      <c r="F84" s="146" t="s">
        <v>94</v>
      </c>
      <c r="G84" s="141"/>
      <c r="H84" s="141"/>
      <c r="I84" s="141"/>
      <c r="J84" s="142"/>
      <c r="K84" s="82"/>
      <c r="L84" s="138" t="s">
        <v>21</v>
      </c>
      <c r="M84" s="138" t="s">
        <v>22</v>
      </c>
      <c r="N84" s="109" t="s">
        <v>5</v>
      </c>
      <c r="O84" s="109" t="s">
        <v>6</v>
      </c>
      <c r="P84" s="109" t="s">
        <v>7</v>
      </c>
      <c r="Q84" s="109" t="s">
        <v>8</v>
      </c>
      <c r="R84" s="109" t="s">
        <v>9</v>
      </c>
      <c r="S84" s="109" t="s">
        <v>10</v>
      </c>
      <c r="T84" s="109" t="s">
        <v>11</v>
      </c>
      <c r="U84" s="110"/>
      <c r="V84" s="4"/>
    </row>
    <row r="85" spans="1:22" ht="22.5" x14ac:dyDescent="0.55000000000000004">
      <c r="B85" s="129"/>
      <c r="C85" s="131"/>
      <c r="D85" s="132"/>
      <c r="E85" s="133"/>
      <c r="F85" s="131"/>
      <c r="G85" s="132"/>
      <c r="H85" s="132"/>
      <c r="I85" s="132"/>
      <c r="J85" s="133"/>
      <c r="K85" s="83"/>
      <c r="L85" s="129"/>
      <c r="M85" s="129"/>
      <c r="N85" s="2">
        <f>N77+N81</f>
        <v>1800</v>
      </c>
      <c r="O85" s="2">
        <f t="shared" ref="O85:S87" si="10">O77+O81</f>
        <v>1800</v>
      </c>
      <c r="P85" s="2">
        <f t="shared" si="10"/>
        <v>1800</v>
      </c>
      <c r="Q85" s="2">
        <f t="shared" si="10"/>
        <v>1800</v>
      </c>
      <c r="R85" s="2">
        <f t="shared" si="10"/>
        <v>1800</v>
      </c>
      <c r="S85" s="2">
        <f t="shared" si="10"/>
        <v>1800</v>
      </c>
      <c r="T85" s="2">
        <f>SUM(N85:S85)</f>
        <v>10800</v>
      </c>
      <c r="U85" s="33"/>
      <c r="V85" s="4"/>
    </row>
    <row r="86" spans="1:22" ht="22.5" x14ac:dyDescent="0.55000000000000004">
      <c r="B86" s="129"/>
      <c r="C86" s="131"/>
      <c r="D86" s="132"/>
      <c r="E86" s="133"/>
      <c r="F86" s="131"/>
      <c r="G86" s="132"/>
      <c r="H86" s="132"/>
      <c r="I86" s="132"/>
      <c r="J86" s="133"/>
      <c r="K86" s="83"/>
      <c r="L86" s="129"/>
      <c r="M86" s="129"/>
      <c r="N86" s="46" t="s">
        <v>13</v>
      </c>
      <c r="O86" s="46" t="s">
        <v>14</v>
      </c>
      <c r="P86" s="46" t="s">
        <v>15</v>
      </c>
      <c r="Q86" s="46" t="s">
        <v>16</v>
      </c>
      <c r="R86" s="46" t="s">
        <v>17</v>
      </c>
      <c r="S86" s="46" t="s">
        <v>18</v>
      </c>
      <c r="T86" s="46" t="s">
        <v>19</v>
      </c>
      <c r="U86" s="46" t="s">
        <v>20</v>
      </c>
      <c r="V86" s="4"/>
    </row>
    <row r="87" spans="1:22" ht="23" thickBot="1" x14ac:dyDescent="0.6">
      <c r="B87" s="139"/>
      <c r="C87" s="143"/>
      <c r="D87" s="144"/>
      <c r="E87" s="145"/>
      <c r="F87" s="143"/>
      <c r="G87" s="144"/>
      <c r="H87" s="144"/>
      <c r="I87" s="144"/>
      <c r="J87" s="145"/>
      <c r="K87" s="114"/>
      <c r="L87" s="139"/>
      <c r="M87" s="139"/>
      <c r="N87" s="108">
        <f>N79+N83</f>
        <v>1800</v>
      </c>
      <c r="O87" s="108">
        <f t="shared" si="10"/>
        <v>1800</v>
      </c>
      <c r="P87" s="108">
        <f t="shared" si="10"/>
        <v>1800</v>
      </c>
      <c r="Q87" s="108">
        <f t="shared" si="10"/>
        <v>1800</v>
      </c>
      <c r="R87" s="108">
        <f t="shared" si="10"/>
        <v>1800</v>
      </c>
      <c r="S87" s="108"/>
      <c r="T87" s="108"/>
      <c r="U87" s="108"/>
      <c r="V87" s="4"/>
    </row>
    <row r="88" spans="1:22" ht="22.5" x14ac:dyDescent="0.55000000000000004">
      <c r="B88" s="138" t="s">
        <v>113</v>
      </c>
      <c r="C88" s="140" t="s">
        <v>95</v>
      </c>
      <c r="D88" s="141"/>
      <c r="E88" s="142"/>
      <c r="F88" s="146" t="s">
        <v>124</v>
      </c>
      <c r="G88" s="141"/>
      <c r="H88" s="141"/>
      <c r="I88" s="141"/>
      <c r="J88" s="142"/>
      <c r="K88" s="82"/>
      <c r="L88" s="138" t="s">
        <v>21</v>
      </c>
      <c r="M88" s="138" t="s">
        <v>22</v>
      </c>
      <c r="N88" s="109" t="s">
        <v>5</v>
      </c>
      <c r="O88" s="109" t="s">
        <v>6</v>
      </c>
      <c r="P88" s="109" t="s">
        <v>7</v>
      </c>
      <c r="Q88" s="109" t="s">
        <v>8</v>
      </c>
      <c r="R88" s="109" t="s">
        <v>9</v>
      </c>
      <c r="S88" s="109" t="s">
        <v>10</v>
      </c>
      <c r="T88" s="109" t="s">
        <v>11</v>
      </c>
      <c r="U88" s="110"/>
      <c r="V88" s="4"/>
    </row>
    <row r="89" spans="1:22" ht="22.5" x14ac:dyDescent="0.55000000000000004">
      <c r="B89" s="129"/>
      <c r="C89" s="131"/>
      <c r="D89" s="132"/>
      <c r="E89" s="133"/>
      <c r="F89" s="131"/>
      <c r="G89" s="132"/>
      <c r="H89" s="132"/>
      <c r="I89" s="132"/>
      <c r="J89" s="133"/>
      <c r="K89" s="83"/>
      <c r="L89" s="129"/>
      <c r="M89" s="129"/>
      <c r="N89" s="2">
        <f>N69-N85</f>
        <v>1050</v>
      </c>
      <c r="O89" s="2">
        <f t="shared" ref="O89:S91" si="11">O69-O85</f>
        <v>1335</v>
      </c>
      <c r="P89" s="2">
        <f t="shared" si="11"/>
        <v>1648</v>
      </c>
      <c r="Q89" s="2">
        <f t="shared" si="11"/>
        <v>1990</v>
      </c>
      <c r="R89" s="2">
        <f t="shared" si="11"/>
        <v>2361</v>
      </c>
      <c r="S89" s="2">
        <f t="shared" si="11"/>
        <v>2760</v>
      </c>
      <c r="T89" s="2">
        <f>SUM(N89:S89)</f>
        <v>11144</v>
      </c>
      <c r="U89" s="33"/>
      <c r="V89" s="4"/>
    </row>
    <row r="90" spans="1:22" ht="22.5" x14ac:dyDescent="0.55000000000000004">
      <c r="B90" s="129"/>
      <c r="C90" s="131"/>
      <c r="D90" s="132"/>
      <c r="E90" s="133"/>
      <c r="F90" s="131"/>
      <c r="G90" s="132"/>
      <c r="H90" s="132"/>
      <c r="I90" s="132"/>
      <c r="J90" s="133"/>
      <c r="K90" s="83"/>
      <c r="L90" s="129"/>
      <c r="M90" s="129"/>
      <c r="N90" s="46" t="s">
        <v>13</v>
      </c>
      <c r="O90" s="46" t="s">
        <v>14</v>
      </c>
      <c r="P90" s="46" t="s">
        <v>15</v>
      </c>
      <c r="Q90" s="46" t="s">
        <v>16</v>
      </c>
      <c r="R90" s="46" t="s">
        <v>17</v>
      </c>
      <c r="S90" s="46" t="s">
        <v>18</v>
      </c>
      <c r="T90" s="46" t="s">
        <v>19</v>
      </c>
      <c r="U90" s="46" t="s">
        <v>20</v>
      </c>
      <c r="V90" s="4"/>
    </row>
    <row r="91" spans="1:22" ht="23" thickBot="1" x14ac:dyDescent="0.6">
      <c r="B91" s="139"/>
      <c r="C91" s="143"/>
      <c r="D91" s="144"/>
      <c r="E91" s="145"/>
      <c r="F91" s="143"/>
      <c r="G91" s="144"/>
      <c r="H91" s="144"/>
      <c r="I91" s="144"/>
      <c r="J91" s="145"/>
      <c r="K91" s="114"/>
      <c r="L91" s="139"/>
      <c r="M91" s="139"/>
      <c r="N91" s="108">
        <f>N71-N87</f>
        <v>3216</v>
      </c>
      <c r="O91" s="108">
        <f t="shared" si="11"/>
        <v>3700</v>
      </c>
      <c r="P91" s="108">
        <f t="shared" si="11"/>
        <v>4242</v>
      </c>
      <c r="Q91" s="108">
        <f t="shared" si="11"/>
        <v>4840</v>
      </c>
      <c r="R91" s="108">
        <f t="shared" si="11"/>
        <v>5496</v>
      </c>
      <c r="S91" s="108"/>
      <c r="T91" s="108"/>
      <c r="U91" s="108"/>
      <c r="V91" s="4"/>
    </row>
    <row r="92" spans="1:22" ht="22.5" x14ac:dyDescent="0.55000000000000004">
      <c r="B92" s="129" t="s">
        <v>51</v>
      </c>
      <c r="C92" s="131" t="s">
        <v>96</v>
      </c>
      <c r="D92" s="132"/>
      <c r="E92" s="133"/>
      <c r="F92" s="137" t="s">
        <v>125</v>
      </c>
      <c r="G92" s="132"/>
      <c r="H92" s="132"/>
      <c r="I92" s="132"/>
      <c r="J92" s="133"/>
      <c r="K92" s="53"/>
      <c r="L92" s="129"/>
      <c r="M92" s="129" t="s">
        <v>76</v>
      </c>
      <c r="N92" s="81" t="s">
        <v>5</v>
      </c>
      <c r="O92" s="81" t="s">
        <v>6</v>
      </c>
      <c r="P92" s="81" t="s">
        <v>7</v>
      </c>
      <c r="Q92" s="81" t="s">
        <v>8</v>
      </c>
      <c r="R92" s="81" t="s">
        <v>9</v>
      </c>
      <c r="S92" s="81" t="s">
        <v>10</v>
      </c>
      <c r="T92" s="81" t="s">
        <v>11</v>
      </c>
      <c r="U92" s="33"/>
      <c r="V92" s="4"/>
    </row>
    <row r="93" spans="1:22" ht="22.5" x14ac:dyDescent="0.55000000000000004">
      <c r="B93" s="129"/>
      <c r="C93" s="131"/>
      <c r="D93" s="132"/>
      <c r="E93" s="133"/>
      <c r="F93" s="131"/>
      <c r="G93" s="132"/>
      <c r="H93" s="132"/>
      <c r="I93" s="132"/>
      <c r="J93" s="133"/>
      <c r="K93" s="53"/>
      <c r="L93" s="129"/>
      <c r="M93" s="129"/>
      <c r="N93" s="50">
        <f t="shared" ref="N93:T93" si="12">ROUND(N89/N41*100,0)</f>
        <v>11</v>
      </c>
      <c r="O93" s="50">
        <f t="shared" si="12"/>
        <v>13</v>
      </c>
      <c r="P93" s="50">
        <f t="shared" si="12"/>
        <v>14</v>
      </c>
      <c r="Q93" s="50">
        <f t="shared" si="12"/>
        <v>16</v>
      </c>
      <c r="R93" s="50">
        <f t="shared" si="12"/>
        <v>17</v>
      </c>
      <c r="S93" s="50">
        <f t="shared" si="12"/>
        <v>18</v>
      </c>
      <c r="T93" s="50">
        <f t="shared" si="12"/>
        <v>15</v>
      </c>
      <c r="U93" s="33"/>
      <c r="V93" s="4"/>
    </row>
    <row r="94" spans="1:22" ht="22.5" x14ac:dyDescent="0.55000000000000004">
      <c r="B94" s="129"/>
      <c r="C94" s="131"/>
      <c r="D94" s="132"/>
      <c r="E94" s="133"/>
      <c r="F94" s="131"/>
      <c r="G94" s="132"/>
      <c r="H94" s="132"/>
      <c r="I94" s="132"/>
      <c r="J94" s="133"/>
      <c r="K94" s="53"/>
      <c r="L94" s="129"/>
      <c r="M94" s="129"/>
      <c r="N94" s="46" t="s">
        <v>13</v>
      </c>
      <c r="O94" s="46" t="s">
        <v>14</v>
      </c>
      <c r="P94" s="46" t="s">
        <v>15</v>
      </c>
      <c r="Q94" s="46" t="s">
        <v>16</v>
      </c>
      <c r="R94" s="46" t="s">
        <v>17</v>
      </c>
      <c r="S94" s="46" t="s">
        <v>18</v>
      </c>
      <c r="T94" s="46" t="s">
        <v>19</v>
      </c>
      <c r="U94" s="46" t="s">
        <v>20</v>
      </c>
      <c r="V94" s="4"/>
    </row>
    <row r="95" spans="1:22" ht="22.5" x14ac:dyDescent="0.55000000000000004">
      <c r="B95" s="130"/>
      <c r="C95" s="134"/>
      <c r="D95" s="135"/>
      <c r="E95" s="136"/>
      <c r="F95" s="134"/>
      <c r="G95" s="135"/>
      <c r="H95" s="135"/>
      <c r="I95" s="135"/>
      <c r="J95" s="136"/>
      <c r="K95" s="54"/>
      <c r="L95" s="130"/>
      <c r="M95" s="130"/>
      <c r="N95" s="50">
        <f t="shared" ref="N95:R95" si="13">ROUND(N91/N43*100,0)</f>
        <v>19</v>
      </c>
      <c r="O95" s="50">
        <f t="shared" si="13"/>
        <v>20</v>
      </c>
      <c r="P95" s="50">
        <f t="shared" si="13"/>
        <v>21</v>
      </c>
      <c r="Q95" s="50">
        <f t="shared" si="13"/>
        <v>22</v>
      </c>
      <c r="R95" s="50">
        <f t="shared" si="13"/>
        <v>23</v>
      </c>
      <c r="S95" s="50"/>
      <c r="T95" s="50"/>
      <c r="U95" s="50"/>
      <c r="V95" s="4"/>
    </row>
    <row r="96" spans="1:22" x14ac:dyDescent="0.55000000000000004">
      <c r="A96" s="4"/>
      <c r="B96" s="4"/>
      <c r="C96" s="4"/>
      <c r="D96" s="4"/>
      <c r="E96" s="4"/>
      <c r="F96" s="4"/>
      <c r="G96" s="4"/>
      <c r="H96" s="4"/>
      <c r="I96" s="4"/>
      <c r="J96" s="4"/>
      <c r="K96" s="4"/>
      <c r="L96" s="4"/>
      <c r="M96" s="4"/>
      <c r="N96" s="4"/>
      <c r="O96" s="4"/>
      <c r="P96" s="4"/>
      <c r="Q96" s="4"/>
      <c r="R96" s="4"/>
      <c r="S96" s="4"/>
      <c r="T96" s="4"/>
      <c r="U96" s="4"/>
      <c r="V96" s="4"/>
    </row>
    <row r="121" spans="3:19" ht="22.5" x14ac:dyDescent="0.55000000000000004">
      <c r="C121" s="39" t="s">
        <v>49</v>
      </c>
    </row>
    <row r="123" spans="3:19" ht="22.5" x14ac:dyDescent="0.55000000000000004">
      <c r="N123" s="40"/>
      <c r="O123" s="39" t="s">
        <v>47</v>
      </c>
      <c r="P123" s="39"/>
      <c r="Q123" s="39"/>
      <c r="R123" s="39"/>
      <c r="S123" s="39"/>
    </row>
  </sheetData>
  <mergeCells count="119">
    <mergeCell ref="B52:B55"/>
    <mergeCell ref="C52:E55"/>
    <mergeCell ref="F52:J55"/>
    <mergeCell ref="L52:L55"/>
    <mergeCell ref="M52:M55"/>
    <mergeCell ref="D18:E18"/>
    <mergeCell ref="B24:T24"/>
    <mergeCell ref="B25:H25"/>
    <mergeCell ref="I25:O25"/>
    <mergeCell ref="P25:T25"/>
    <mergeCell ref="B44:B47"/>
    <mergeCell ref="C44:E47"/>
    <mergeCell ref="F44:J47"/>
    <mergeCell ref="L44:L47"/>
    <mergeCell ref="M44:M47"/>
    <mergeCell ref="B48:B51"/>
    <mergeCell ref="C48:E51"/>
    <mergeCell ref="F48:J51"/>
    <mergeCell ref="L48:L51"/>
    <mergeCell ref="M48:M51"/>
    <mergeCell ref="B36:B39"/>
    <mergeCell ref="C36:E39"/>
    <mergeCell ref="F36:J39"/>
    <mergeCell ref="L36:L39"/>
    <mergeCell ref="B88:B91"/>
    <mergeCell ref="C88:E91"/>
    <mergeCell ref="F88:J91"/>
    <mergeCell ref="L88:L91"/>
    <mergeCell ref="M88:M91"/>
    <mergeCell ref="B92:B95"/>
    <mergeCell ref="C92:E95"/>
    <mergeCell ref="F92:J95"/>
    <mergeCell ref="L92:L95"/>
    <mergeCell ref="M92:M95"/>
    <mergeCell ref="B80:B83"/>
    <mergeCell ref="C80:E83"/>
    <mergeCell ref="F80:J83"/>
    <mergeCell ref="L80:L83"/>
    <mergeCell ref="M80:M83"/>
    <mergeCell ref="B84:B87"/>
    <mergeCell ref="C84:E87"/>
    <mergeCell ref="F84:J87"/>
    <mergeCell ref="L84:L87"/>
    <mergeCell ref="M84:M87"/>
    <mergeCell ref="B72:B75"/>
    <mergeCell ref="C72:E75"/>
    <mergeCell ref="F72:J75"/>
    <mergeCell ref="L72:L75"/>
    <mergeCell ref="M72:M75"/>
    <mergeCell ref="B76:B79"/>
    <mergeCell ref="C76:E79"/>
    <mergeCell ref="F76:J79"/>
    <mergeCell ref="L76:L79"/>
    <mergeCell ref="M76:M79"/>
    <mergeCell ref="B64:B67"/>
    <mergeCell ref="C64:E67"/>
    <mergeCell ref="F64:J67"/>
    <mergeCell ref="L64:L67"/>
    <mergeCell ref="M64:M67"/>
    <mergeCell ref="B68:B71"/>
    <mergeCell ref="C68:E71"/>
    <mergeCell ref="F68:J71"/>
    <mergeCell ref="L68:L71"/>
    <mergeCell ref="M68:M71"/>
    <mergeCell ref="B56:B59"/>
    <mergeCell ref="C56:E59"/>
    <mergeCell ref="F56:J59"/>
    <mergeCell ref="L56:L59"/>
    <mergeCell ref="M56:M59"/>
    <mergeCell ref="B60:B63"/>
    <mergeCell ref="C60:E63"/>
    <mergeCell ref="F60:J63"/>
    <mergeCell ref="L60:L63"/>
    <mergeCell ref="M60:M63"/>
    <mergeCell ref="M36:M39"/>
    <mergeCell ref="B40:B43"/>
    <mergeCell ref="C40:E43"/>
    <mergeCell ref="F40:J43"/>
    <mergeCell ref="L40:L43"/>
    <mergeCell ref="M40:M43"/>
    <mergeCell ref="BA22:BB22"/>
    <mergeCell ref="B31:U31"/>
    <mergeCell ref="C32:E32"/>
    <mergeCell ref="F32:J32"/>
    <mergeCell ref="B33:B35"/>
    <mergeCell ref="C33:E35"/>
    <mergeCell ref="F33:J35"/>
    <mergeCell ref="L33:L35"/>
    <mergeCell ref="M33:M35"/>
    <mergeCell ref="B27:H27"/>
    <mergeCell ref="B22:H22"/>
    <mergeCell ref="I22:O22"/>
    <mergeCell ref="P22:T22"/>
    <mergeCell ref="AU22:AV22"/>
    <mergeCell ref="AW22:AX22"/>
    <mergeCell ref="AY22:AZ22"/>
    <mergeCell ref="I27:O27"/>
    <mergeCell ref="P27:T27"/>
    <mergeCell ref="B29:H29"/>
    <mergeCell ref="I29:O29"/>
    <mergeCell ref="P29:T29"/>
    <mergeCell ref="B9:U9"/>
    <mergeCell ref="B11:U11"/>
    <mergeCell ref="D15:E15"/>
    <mergeCell ref="D16:E16"/>
    <mergeCell ref="D17:E17"/>
    <mergeCell ref="B21:T21"/>
    <mergeCell ref="AU21:BB21"/>
    <mergeCell ref="B2:I2"/>
    <mergeCell ref="B4:U4"/>
    <mergeCell ref="B5:U5"/>
    <mergeCell ref="C7:E7"/>
    <mergeCell ref="G7:I7"/>
    <mergeCell ref="J2:K2"/>
    <mergeCell ref="L2:T2"/>
    <mergeCell ref="J7:K7"/>
    <mergeCell ref="L7:O7"/>
    <mergeCell ref="Q7:R7"/>
    <mergeCell ref="B20:T20"/>
  </mergeCells>
  <phoneticPr fontId="1"/>
  <printOptions horizontalCentered="1"/>
  <pageMargins left="0" right="0" top="0.78740157480314965" bottom="0.55118110236220474" header="0.31496062992125984" footer="0.31496062992125984"/>
  <pageSetup paperSize="8" scale="60" orientation="portrait" horizontalDpi="1200" verticalDpi="1200" r:id="rId1"/>
  <headerFooter>
    <oddFooter>&amp;C&amp;P/&amp;N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B1:BB278"/>
  <sheetViews>
    <sheetView showGridLines="0" zoomScale="60" zoomScaleNormal="60" workbookViewId="0"/>
  </sheetViews>
  <sheetFormatPr defaultColWidth="8.6640625" defaultRowHeight="17.5" x14ac:dyDescent="0.55000000000000004"/>
  <cols>
    <col min="1" max="1" width="3.08203125" style="1" customWidth="1"/>
    <col min="2" max="2" width="5.83203125" style="1" customWidth="1"/>
    <col min="3" max="3" width="13.08203125" style="1" customWidth="1"/>
    <col min="4" max="4" width="3.91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21" width="13.83203125" style="1" customWidth="1"/>
    <col min="22" max="22" width="11.1640625" style="1" customWidth="1"/>
    <col min="23" max="16384" width="8.6640625" style="1"/>
  </cols>
  <sheetData>
    <row r="1" spans="2:21" ht="25.5" x14ac:dyDescent="0.85">
      <c r="B1" s="89" t="s">
        <v>26</v>
      </c>
      <c r="C1" s="90"/>
      <c r="D1" s="90"/>
      <c r="E1" s="90"/>
      <c r="F1" s="90"/>
      <c r="G1" s="90"/>
      <c r="H1" s="90"/>
      <c r="I1" s="90"/>
      <c r="J1" s="90"/>
      <c r="K1" s="90"/>
      <c r="L1" s="91"/>
      <c r="M1" s="91"/>
      <c r="N1" s="91"/>
      <c r="O1" s="91"/>
      <c r="P1" s="91"/>
      <c r="Q1" s="91"/>
      <c r="R1" s="91"/>
      <c r="S1" s="91"/>
      <c r="T1" s="92"/>
      <c r="U1" s="93"/>
    </row>
    <row r="2" spans="2:21" ht="38" x14ac:dyDescent="1.25">
      <c r="B2" s="251" t="s">
        <v>27</v>
      </c>
      <c r="C2" s="252"/>
      <c r="D2" s="252"/>
      <c r="E2" s="252"/>
      <c r="F2" s="252"/>
      <c r="G2" s="252"/>
      <c r="H2" s="252"/>
      <c r="I2" s="252"/>
      <c r="J2" s="253" t="str">
        <f>A①_営業部_入力!J2</f>
        <v>第4-3問</v>
      </c>
      <c r="K2" s="253"/>
      <c r="L2" s="254" t="str">
        <f>A①_営業部_入力!M2</f>
        <v>部門別月次予算PL（その４-3）</v>
      </c>
      <c r="M2" s="254"/>
      <c r="N2" s="254"/>
      <c r="O2" s="254"/>
      <c r="P2" s="254"/>
      <c r="Q2" s="254"/>
      <c r="R2" s="254"/>
      <c r="S2" s="254"/>
      <c r="T2" s="254"/>
      <c r="U2" s="94"/>
    </row>
    <row r="3" spans="2:21" ht="31.5" x14ac:dyDescent="1.05">
      <c r="B3" s="95"/>
      <c r="C3" s="96" t="str">
        <f>B⓵_マスタ登録!C3</f>
        <v>②予算会計システム（その１【営業部】：入力画面→予算仕訳→予算元帳）</v>
      </c>
      <c r="D3" s="97"/>
      <c r="E3" s="97"/>
      <c r="F3" s="97"/>
      <c r="G3" s="96"/>
      <c r="H3" s="97"/>
      <c r="I3" s="97"/>
      <c r="J3" s="98"/>
      <c r="K3" s="98"/>
      <c r="L3" s="99"/>
      <c r="M3" s="99"/>
      <c r="N3" s="98"/>
      <c r="O3" s="99"/>
      <c r="P3" s="98" t="s">
        <v>55</v>
      </c>
      <c r="Q3" s="99"/>
      <c r="R3" s="99"/>
      <c r="S3" s="99"/>
      <c r="T3" s="99"/>
      <c r="U3" s="100"/>
    </row>
    <row r="4" spans="2:21" ht="22.5" x14ac:dyDescent="0.55000000000000004">
      <c r="B4" s="153" t="s">
        <v>0</v>
      </c>
      <c r="C4" s="154"/>
      <c r="D4" s="154"/>
      <c r="E4" s="154"/>
      <c r="F4" s="154"/>
      <c r="G4" s="154"/>
      <c r="H4" s="154"/>
      <c r="I4" s="154"/>
      <c r="J4" s="154"/>
      <c r="K4" s="154"/>
      <c r="L4" s="154"/>
      <c r="M4" s="154"/>
      <c r="N4" s="154"/>
      <c r="O4" s="154"/>
      <c r="P4" s="154"/>
      <c r="Q4" s="154"/>
      <c r="R4" s="154"/>
      <c r="S4" s="154"/>
      <c r="T4" s="154"/>
      <c r="U4" s="155"/>
    </row>
    <row r="5" spans="2:21" ht="67.75" customHeight="1" x14ac:dyDescent="0.55000000000000004">
      <c r="B5" s="156" t="s">
        <v>57</v>
      </c>
      <c r="C5" s="157"/>
      <c r="D5" s="157"/>
      <c r="E5" s="157"/>
      <c r="F5" s="157"/>
      <c r="G5" s="157"/>
      <c r="H5" s="157"/>
      <c r="I5" s="157"/>
      <c r="J5" s="157"/>
      <c r="K5" s="157"/>
      <c r="L5" s="157"/>
      <c r="M5" s="157"/>
      <c r="N5" s="157"/>
      <c r="O5" s="157"/>
      <c r="P5" s="157"/>
      <c r="Q5" s="157"/>
      <c r="R5" s="157"/>
      <c r="S5" s="157"/>
      <c r="T5" s="157"/>
      <c r="U5" s="158"/>
    </row>
    <row r="6" spans="2:21" ht="6" customHeight="1" thickBot="1" x14ac:dyDescent="0.6">
      <c r="B6" s="14"/>
      <c r="C6" s="15"/>
      <c r="D6" s="15"/>
      <c r="E6" s="15"/>
      <c r="F6" s="15"/>
      <c r="G6" s="15"/>
      <c r="H6" s="15"/>
      <c r="I6" s="15"/>
      <c r="J6" s="15"/>
      <c r="K6" s="15"/>
      <c r="L6" s="15"/>
      <c r="M6" s="15"/>
      <c r="N6" s="15"/>
      <c r="O6" s="15"/>
      <c r="P6" s="15"/>
      <c r="Q6" s="15"/>
      <c r="R6" s="15"/>
      <c r="S6" s="15"/>
      <c r="T6" s="15"/>
      <c r="U6" s="16"/>
    </row>
    <row r="7" spans="2:21" ht="29" thickBot="1" x14ac:dyDescent="1">
      <c r="B7" s="12">
        <f>B⓵_マスタ登録!B7</f>
        <v>2</v>
      </c>
      <c r="C7" s="147" t="str">
        <f>B⓵_マスタ登録!C7</f>
        <v>予算会計システム</v>
      </c>
      <c r="D7" s="148"/>
      <c r="E7" s="149"/>
      <c r="F7" s="11">
        <f>B⓵_マスタ登録!F7</f>
        <v>2</v>
      </c>
      <c r="G7" s="150" t="str">
        <f>B⓵_マスタ登録!G7</f>
        <v>問題</v>
      </c>
      <c r="H7" s="150"/>
      <c r="I7" s="150"/>
      <c r="J7" s="203" t="str">
        <f>B⓵_マスタ登録!J7</f>
        <v>予算FS範囲</v>
      </c>
      <c r="K7" s="204"/>
      <c r="L7" s="205" t="str">
        <f>B⓵_マスタ登録!L7</f>
        <v>予算ＰＬ</v>
      </c>
      <c r="M7" s="206"/>
      <c r="N7" s="206"/>
      <c r="O7" s="207"/>
      <c r="P7" s="77" t="str">
        <f>B⓵_マスタ登録!P7</f>
        <v>仕訳形式①</v>
      </c>
      <c r="Q7" s="208" t="str">
        <f>B⓵_マスタ登録!Q7</f>
        <v>予算仕訳</v>
      </c>
      <c r="R7" s="209"/>
      <c r="S7" s="31"/>
      <c r="T7" s="31"/>
      <c r="U7" s="32"/>
    </row>
    <row r="8" spans="2:21" ht="7.25" customHeight="1" x14ac:dyDescent="0.55000000000000004">
      <c r="B8" s="14"/>
      <c r="C8" s="15"/>
      <c r="D8" s="15"/>
      <c r="E8" s="15"/>
      <c r="F8" s="15"/>
      <c r="G8" s="15"/>
      <c r="H8" s="15"/>
      <c r="I8" s="15"/>
      <c r="J8" s="15"/>
      <c r="K8" s="15"/>
      <c r="L8" s="15"/>
      <c r="M8" s="15"/>
      <c r="N8" s="15"/>
      <c r="O8" s="15"/>
      <c r="P8" s="15"/>
      <c r="Q8" s="15"/>
      <c r="R8" s="15"/>
      <c r="S8" s="15"/>
      <c r="T8" s="15"/>
      <c r="U8" s="16"/>
    </row>
    <row r="9" spans="2:21" ht="81.5" customHeight="1" x14ac:dyDescent="0.55000000000000004">
      <c r="B9" s="156" t="s">
        <v>58</v>
      </c>
      <c r="C9" s="157"/>
      <c r="D9" s="157"/>
      <c r="E9" s="157"/>
      <c r="F9" s="157"/>
      <c r="G9" s="157"/>
      <c r="H9" s="157"/>
      <c r="I9" s="157"/>
      <c r="J9" s="157"/>
      <c r="K9" s="157"/>
      <c r="L9" s="157"/>
      <c r="M9" s="157"/>
      <c r="N9" s="157"/>
      <c r="O9" s="157"/>
      <c r="P9" s="157"/>
      <c r="Q9" s="157"/>
      <c r="R9" s="157"/>
      <c r="S9" s="157"/>
      <c r="T9" s="157"/>
      <c r="U9" s="158"/>
    </row>
    <row r="10" spans="2:21" x14ac:dyDescent="0.55000000000000004">
      <c r="B10" s="14"/>
      <c r="C10" s="15"/>
      <c r="D10" s="15"/>
      <c r="E10" s="15"/>
      <c r="F10" s="15"/>
      <c r="G10" s="15"/>
      <c r="H10" s="15"/>
      <c r="I10" s="15"/>
      <c r="J10" s="15"/>
      <c r="K10" s="15"/>
      <c r="L10" s="15"/>
      <c r="M10" s="15"/>
      <c r="N10" s="15"/>
      <c r="O10" s="15"/>
      <c r="P10" s="15"/>
      <c r="Q10" s="15"/>
      <c r="R10" s="15"/>
      <c r="S10" s="15"/>
      <c r="T10" s="15"/>
      <c r="U10" s="16"/>
    </row>
    <row r="11" spans="2:21" ht="75.650000000000006" customHeight="1" x14ac:dyDescent="0.55000000000000004">
      <c r="B11" s="156" t="s">
        <v>141</v>
      </c>
      <c r="C11" s="157"/>
      <c r="D11" s="157"/>
      <c r="E11" s="157"/>
      <c r="F11" s="157"/>
      <c r="G11" s="157"/>
      <c r="H11" s="157"/>
      <c r="I11" s="157"/>
      <c r="J11" s="157"/>
      <c r="K11" s="157"/>
      <c r="L11" s="157"/>
      <c r="M11" s="157"/>
      <c r="N11" s="157"/>
      <c r="O11" s="157"/>
      <c r="P11" s="157"/>
      <c r="Q11" s="157"/>
      <c r="R11" s="157"/>
      <c r="S11" s="157"/>
      <c r="T11" s="157"/>
      <c r="U11" s="158"/>
    </row>
    <row r="12" spans="2:21" ht="19.75" customHeight="1" x14ac:dyDescent="0.55000000000000004">
      <c r="B12" s="47"/>
      <c r="C12" s="48"/>
      <c r="D12" s="48"/>
      <c r="E12" s="48"/>
      <c r="F12" s="48"/>
      <c r="G12" s="48"/>
      <c r="H12" s="48"/>
      <c r="I12" s="48"/>
      <c r="J12" s="48"/>
      <c r="K12" s="48"/>
      <c r="L12" s="48"/>
      <c r="M12" s="48"/>
      <c r="N12" s="48"/>
      <c r="O12" s="48"/>
      <c r="P12" s="48"/>
      <c r="Q12" s="48"/>
      <c r="R12" s="48"/>
      <c r="S12" s="48"/>
      <c r="T12" s="48"/>
      <c r="U12" s="49"/>
    </row>
    <row r="13" spans="2:21" ht="19.75" customHeight="1" thickBot="1" x14ac:dyDescent="0.6">
      <c r="B13" s="47"/>
      <c r="C13" s="48" t="s">
        <v>61</v>
      </c>
      <c r="D13" s="48"/>
      <c r="E13" s="48"/>
      <c r="F13" s="48"/>
      <c r="G13" s="48"/>
      <c r="H13" s="48"/>
      <c r="I13" s="48"/>
      <c r="J13" s="48"/>
      <c r="K13" s="48"/>
      <c r="L13" s="48"/>
      <c r="M13" s="48"/>
      <c r="N13" s="48"/>
      <c r="O13" s="48"/>
      <c r="P13" s="48"/>
      <c r="Q13" s="48"/>
      <c r="R13" s="48"/>
      <c r="S13" s="48"/>
      <c r="T13" s="48"/>
      <c r="U13" s="49"/>
    </row>
    <row r="14" spans="2:21" ht="19.75" customHeight="1" thickBot="1" x14ac:dyDescent="0.6">
      <c r="B14" s="47"/>
      <c r="C14" s="43" t="s">
        <v>56</v>
      </c>
      <c r="D14" s="48"/>
      <c r="E14" s="48"/>
      <c r="F14" s="48"/>
      <c r="G14" s="48"/>
      <c r="H14" s="48"/>
      <c r="I14" s="48"/>
      <c r="J14" s="48"/>
      <c r="K14" s="48"/>
      <c r="L14" s="48"/>
      <c r="M14" s="48"/>
      <c r="N14" s="48"/>
      <c r="O14" s="48"/>
      <c r="P14" s="48"/>
      <c r="Q14" s="48"/>
      <c r="R14" s="48"/>
      <c r="S14" s="48"/>
      <c r="T14" s="48"/>
      <c r="U14" s="49"/>
    </row>
    <row r="15" spans="2:21" ht="19.75" customHeight="1" thickBot="1" x14ac:dyDescent="0.6">
      <c r="B15" s="47"/>
      <c r="C15" s="48"/>
      <c r="D15" s="181" t="s">
        <v>60</v>
      </c>
      <c r="E15" s="182"/>
      <c r="F15" s="48"/>
      <c r="G15" s="48" t="s">
        <v>73</v>
      </c>
      <c r="H15" s="48"/>
      <c r="I15" s="48"/>
      <c r="J15" s="48"/>
      <c r="K15" s="48"/>
      <c r="L15" s="48"/>
      <c r="M15" s="48"/>
      <c r="N15" s="48"/>
      <c r="O15" s="48"/>
      <c r="P15" s="48"/>
      <c r="Q15" s="48"/>
      <c r="R15" s="48"/>
      <c r="S15" s="48"/>
      <c r="T15" s="48"/>
      <c r="U15" s="49"/>
    </row>
    <row r="16" spans="2:21" ht="19.75" customHeight="1" thickBot="1" x14ac:dyDescent="0.6">
      <c r="B16" s="47"/>
      <c r="C16" s="48"/>
      <c r="D16" s="183" t="s">
        <v>62</v>
      </c>
      <c r="E16" s="184"/>
      <c r="F16" s="48"/>
      <c r="G16" s="48" t="s">
        <v>97</v>
      </c>
      <c r="H16" s="48"/>
      <c r="I16" s="48"/>
      <c r="J16" s="48"/>
      <c r="K16" s="48"/>
      <c r="L16" s="48"/>
      <c r="M16" s="48"/>
      <c r="N16" s="48"/>
      <c r="O16" s="48"/>
      <c r="P16" s="48"/>
      <c r="Q16" s="48"/>
      <c r="R16" s="48"/>
      <c r="S16" s="48"/>
      <c r="T16" s="48"/>
      <c r="U16" s="49"/>
    </row>
    <row r="17" spans="2:54" ht="19.75" customHeight="1" thickBot="1" x14ac:dyDescent="0.6">
      <c r="B17" s="47"/>
      <c r="C17" s="48"/>
      <c r="D17" s="173" t="s">
        <v>63</v>
      </c>
      <c r="E17" s="174"/>
      <c r="F17" s="48"/>
      <c r="G17" s="48" t="s">
        <v>97</v>
      </c>
      <c r="H17" s="48"/>
      <c r="I17" s="48"/>
      <c r="J17" s="48"/>
      <c r="K17" s="48"/>
      <c r="L17" s="48"/>
      <c r="M17" s="48"/>
      <c r="N17" s="48"/>
      <c r="O17" s="48"/>
      <c r="P17" s="48"/>
      <c r="Q17" s="48"/>
      <c r="R17" s="48"/>
      <c r="S17" s="48"/>
      <c r="T17" s="48"/>
      <c r="U17" s="49"/>
    </row>
    <row r="18" spans="2:54" ht="19.75" customHeight="1" thickBot="1" x14ac:dyDescent="0.6">
      <c r="B18" s="47"/>
      <c r="C18" s="48"/>
      <c r="D18" s="181" t="s">
        <v>263</v>
      </c>
      <c r="E18" s="182"/>
      <c r="F18" s="48"/>
      <c r="G18" s="48" t="s">
        <v>296</v>
      </c>
      <c r="H18" s="48"/>
      <c r="I18" s="48"/>
      <c r="J18" s="48"/>
      <c r="K18" s="48"/>
      <c r="L18" s="48"/>
      <c r="M18" s="48"/>
      <c r="N18" s="48"/>
      <c r="O18" s="48"/>
      <c r="P18" s="48"/>
      <c r="Q18" s="48"/>
      <c r="R18" s="48"/>
      <c r="S18" s="48"/>
      <c r="T18" s="48"/>
      <c r="U18" s="49"/>
    </row>
    <row r="19" spans="2:54" ht="19.75" customHeight="1" thickBot="1" x14ac:dyDescent="0.6">
      <c r="B19" s="47"/>
      <c r="C19" s="48"/>
      <c r="D19" s="48"/>
      <c r="E19" s="48"/>
      <c r="F19" s="48"/>
      <c r="G19" s="48"/>
      <c r="H19" s="48"/>
      <c r="I19" s="48"/>
      <c r="J19" s="48"/>
      <c r="K19" s="48"/>
      <c r="L19" s="48"/>
      <c r="M19" s="48"/>
      <c r="N19" s="48"/>
      <c r="O19" s="48"/>
      <c r="P19" s="48"/>
      <c r="Q19" s="48"/>
      <c r="R19" s="48"/>
      <c r="S19" s="48"/>
      <c r="T19" s="48"/>
      <c r="U19" s="49"/>
    </row>
    <row r="20" spans="2:54" ht="19.75" customHeight="1" thickBot="1" x14ac:dyDescent="0.6">
      <c r="B20" s="255" t="s">
        <v>196</v>
      </c>
      <c r="C20" s="235"/>
      <c r="D20" s="235"/>
      <c r="E20" s="235"/>
      <c r="F20" s="235"/>
      <c r="G20" s="235"/>
      <c r="H20" s="235"/>
      <c r="I20" s="235"/>
      <c r="J20" s="235"/>
      <c r="K20" s="235"/>
      <c r="L20" s="235"/>
      <c r="M20" s="235"/>
      <c r="N20" s="235"/>
      <c r="O20" s="235"/>
      <c r="P20" s="235"/>
      <c r="Q20" s="235"/>
      <c r="R20" s="235"/>
      <c r="S20" s="235"/>
      <c r="T20" s="236"/>
      <c r="U20" s="49"/>
    </row>
    <row r="21" spans="2:54" ht="19.75" customHeight="1" thickBot="1" x14ac:dyDescent="0.6">
      <c r="B21" s="256" t="s">
        <v>282</v>
      </c>
      <c r="C21" s="186"/>
      <c r="D21" s="186"/>
      <c r="E21" s="186"/>
      <c r="F21" s="186"/>
      <c r="G21" s="186"/>
      <c r="H21" s="186"/>
      <c r="I21" s="186"/>
      <c r="J21" s="186"/>
      <c r="K21" s="186"/>
      <c r="L21" s="186"/>
      <c r="M21" s="186"/>
      <c r="N21" s="186"/>
      <c r="O21" s="186"/>
      <c r="P21" s="186"/>
      <c r="Q21" s="186"/>
      <c r="R21" s="186"/>
      <c r="S21" s="186"/>
      <c r="T21" s="174"/>
      <c r="U21" s="49"/>
      <c r="AU21" s="231" t="s">
        <v>283</v>
      </c>
      <c r="AV21" s="232"/>
      <c r="AW21" s="232"/>
      <c r="AX21" s="232"/>
      <c r="AY21" s="232"/>
      <c r="AZ21" s="232"/>
      <c r="BA21" s="232"/>
      <c r="BB21" s="233"/>
    </row>
    <row r="22" spans="2:54" ht="19.75" customHeight="1" thickBot="1" x14ac:dyDescent="0.6">
      <c r="B22" s="257" t="s">
        <v>65</v>
      </c>
      <c r="C22" s="197"/>
      <c r="D22" s="197"/>
      <c r="E22" s="197"/>
      <c r="F22" s="197"/>
      <c r="G22" s="197"/>
      <c r="H22" s="182"/>
      <c r="I22" s="183" t="s">
        <v>66</v>
      </c>
      <c r="J22" s="185"/>
      <c r="K22" s="185"/>
      <c r="L22" s="185"/>
      <c r="M22" s="185"/>
      <c r="N22" s="185"/>
      <c r="O22" s="184"/>
      <c r="P22" s="173" t="s">
        <v>67</v>
      </c>
      <c r="Q22" s="186"/>
      <c r="R22" s="186"/>
      <c r="S22" s="186"/>
      <c r="T22" s="174"/>
      <c r="U22" s="49"/>
      <c r="AU22" s="237" t="s">
        <v>68</v>
      </c>
      <c r="AV22" s="238"/>
      <c r="AW22" s="237" t="s">
        <v>69</v>
      </c>
      <c r="AX22" s="238"/>
      <c r="AY22" s="237" t="s">
        <v>70</v>
      </c>
      <c r="AZ22" s="238"/>
      <c r="BA22" s="237" t="s">
        <v>71</v>
      </c>
      <c r="BB22" s="238"/>
    </row>
    <row r="23" spans="2:54" ht="19.75" customHeight="1" thickBot="1" x14ac:dyDescent="0.6">
      <c r="B23" s="14"/>
      <c r="C23" s="15"/>
      <c r="D23" s="15"/>
      <c r="E23" s="15"/>
      <c r="F23" s="15"/>
      <c r="G23" s="15"/>
      <c r="H23" s="15"/>
      <c r="I23" s="15"/>
      <c r="J23" s="15"/>
      <c r="K23" s="15"/>
      <c r="L23" s="15"/>
      <c r="M23" s="15"/>
      <c r="N23" s="15"/>
      <c r="O23" s="15"/>
      <c r="P23" s="15"/>
      <c r="Q23" s="15"/>
      <c r="R23" s="15"/>
      <c r="S23" s="15"/>
      <c r="T23" s="15"/>
      <c r="U23" s="49"/>
      <c r="AK23" s="74"/>
      <c r="AL23" s="74"/>
      <c r="AM23" s="74"/>
      <c r="AN23" s="74"/>
      <c r="AO23" s="74"/>
      <c r="AP23" s="52"/>
      <c r="AQ23" s="52"/>
      <c r="AR23" s="52"/>
      <c r="AS23" s="52"/>
      <c r="AT23" s="52"/>
      <c r="AU23" s="52"/>
      <c r="AV23" s="52"/>
      <c r="AW23" s="52"/>
      <c r="AX23" s="52"/>
      <c r="AY23" s="52"/>
      <c r="AZ23" s="52"/>
      <c r="BA23" s="52"/>
      <c r="BB23" s="52"/>
    </row>
    <row r="24" spans="2:54" ht="19.75" customHeight="1" thickBot="1" x14ac:dyDescent="0.6">
      <c r="B24" s="256" t="s">
        <v>283</v>
      </c>
      <c r="C24" s="186"/>
      <c r="D24" s="186"/>
      <c r="E24" s="186"/>
      <c r="F24" s="186"/>
      <c r="G24" s="186"/>
      <c r="H24" s="186"/>
      <c r="I24" s="186"/>
      <c r="J24" s="186"/>
      <c r="K24" s="186"/>
      <c r="L24" s="186"/>
      <c r="M24" s="186"/>
      <c r="N24" s="186"/>
      <c r="O24" s="186"/>
      <c r="P24" s="186"/>
      <c r="Q24" s="186"/>
      <c r="R24" s="186"/>
      <c r="S24" s="186"/>
      <c r="T24" s="174"/>
      <c r="U24" s="49"/>
    </row>
    <row r="25" spans="2:54" ht="19.75" customHeight="1" thickBot="1" x14ac:dyDescent="0.6">
      <c r="B25" s="257" t="s">
        <v>304</v>
      </c>
      <c r="C25" s="197"/>
      <c r="D25" s="197"/>
      <c r="E25" s="197"/>
      <c r="F25" s="197"/>
      <c r="G25" s="197"/>
      <c r="H25" s="182"/>
      <c r="I25" s="183" t="s">
        <v>307</v>
      </c>
      <c r="J25" s="185"/>
      <c r="K25" s="185"/>
      <c r="L25" s="185"/>
      <c r="M25" s="185"/>
      <c r="N25" s="185"/>
      <c r="O25" s="184"/>
      <c r="P25" s="173" t="s">
        <v>308</v>
      </c>
      <c r="Q25" s="186"/>
      <c r="R25" s="186"/>
      <c r="S25" s="186"/>
      <c r="T25" s="174"/>
      <c r="U25" s="49"/>
    </row>
    <row r="26" spans="2:54" ht="19.75" customHeight="1" thickBot="1" x14ac:dyDescent="0.6">
      <c r="B26" s="75"/>
      <c r="C26" s="76"/>
      <c r="D26" s="76"/>
      <c r="E26" s="76"/>
      <c r="F26" s="76"/>
      <c r="G26" s="76"/>
      <c r="H26" s="76"/>
      <c r="I26" s="48"/>
      <c r="J26" s="48"/>
      <c r="K26" s="48"/>
      <c r="L26" s="48"/>
      <c r="M26" s="48"/>
      <c r="N26" s="48"/>
      <c r="O26" s="48"/>
      <c r="P26" s="48"/>
      <c r="Q26" s="48"/>
      <c r="R26" s="48"/>
      <c r="S26" s="48"/>
      <c r="T26" s="48"/>
      <c r="U26" s="49"/>
    </row>
    <row r="27" spans="2:54" ht="19.75" customHeight="1" thickBot="1" x14ac:dyDescent="0.6">
      <c r="B27" s="258" t="s">
        <v>305</v>
      </c>
      <c r="C27" s="185"/>
      <c r="D27" s="185"/>
      <c r="E27" s="185"/>
      <c r="F27" s="185"/>
      <c r="G27" s="185"/>
      <c r="H27" s="184"/>
      <c r="I27" s="183" t="s">
        <v>306</v>
      </c>
      <c r="J27" s="185"/>
      <c r="K27" s="185"/>
      <c r="L27" s="185"/>
      <c r="M27" s="185"/>
      <c r="N27" s="185"/>
      <c r="O27" s="184"/>
      <c r="P27" s="173" t="s">
        <v>309</v>
      </c>
      <c r="Q27" s="186"/>
      <c r="R27" s="186"/>
      <c r="S27" s="186"/>
      <c r="T27" s="174"/>
      <c r="U27" s="49"/>
    </row>
    <row r="28" spans="2:54" ht="19.75" customHeight="1" thickBot="1" x14ac:dyDescent="0.6">
      <c r="B28" s="75"/>
      <c r="C28" s="76"/>
      <c r="D28" s="76"/>
      <c r="E28" s="76"/>
      <c r="F28" s="76"/>
      <c r="G28" s="76"/>
      <c r="H28" s="76"/>
      <c r="I28" s="48"/>
      <c r="J28" s="48"/>
      <c r="K28" s="48"/>
      <c r="L28" s="48"/>
      <c r="M28" s="48"/>
      <c r="N28" s="48"/>
      <c r="O28" s="48"/>
      <c r="P28" s="48"/>
      <c r="Q28" s="48"/>
      <c r="R28" s="48"/>
      <c r="S28" s="48"/>
      <c r="T28" s="48"/>
      <c r="U28" s="49"/>
    </row>
    <row r="29" spans="2:54" ht="19.75" customHeight="1" thickBot="1" x14ac:dyDescent="0.6">
      <c r="B29" s="258" t="s">
        <v>310</v>
      </c>
      <c r="C29" s="185"/>
      <c r="D29" s="185"/>
      <c r="E29" s="185"/>
      <c r="F29" s="185"/>
      <c r="G29" s="185"/>
      <c r="H29" s="184"/>
      <c r="I29" s="183" t="s">
        <v>311</v>
      </c>
      <c r="J29" s="185"/>
      <c r="K29" s="185"/>
      <c r="L29" s="185"/>
      <c r="M29" s="185"/>
      <c r="N29" s="185"/>
      <c r="O29" s="184"/>
      <c r="P29" s="173" t="s">
        <v>312</v>
      </c>
      <c r="Q29" s="186"/>
      <c r="R29" s="186"/>
      <c r="S29" s="186"/>
      <c r="T29" s="174"/>
      <c r="U29" s="49"/>
    </row>
    <row r="30" spans="2:54" ht="19.75" customHeight="1" thickBot="1" x14ac:dyDescent="0.6">
      <c r="B30" s="14"/>
      <c r="C30" s="48"/>
      <c r="D30" s="48"/>
      <c r="E30" s="48"/>
      <c r="F30" s="48"/>
      <c r="G30" s="48"/>
      <c r="H30" s="48"/>
      <c r="I30" s="48"/>
      <c r="J30" s="48"/>
      <c r="K30" s="48"/>
      <c r="L30" s="48"/>
      <c r="M30" s="48"/>
      <c r="N30" s="48"/>
      <c r="O30" s="48"/>
      <c r="P30" s="48"/>
      <c r="Q30" s="48"/>
      <c r="R30" s="48"/>
      <c r="S30" s="48"/>
      <c r="T30" s="48"/>
      <c r="U30" s="49"/>
    </row>
    <row r="31" spans="2:54" ht="18.649999999999999" customHeight="1" thickBot="1" x14ac:dyDescent="0.6">
      <c r="B31" s="256" t="s">
        <v>319</v>
      </c>
      <c r="C31" s="186"/>
      <c r="D31" s="186"/>
      <c r="E31" s="186"/>
      <c r="F31" s="186"/>
      <c r="G31" s="186"/>
      <c r="H31" s="186"/>
      <c r="I31" s="186"/>
      <c r="J31" s="186"/>
      <c r="K31" s="186"/>
      <c r="L31" s="186"/>
      <c r="M31" s="186"/>
      <c r="N31" s="186"/>
      <c r="O31" s="186"/>
      <c r="P31" s="186"/>
      <c r="Q31" s="186"/>
      <c r="R31" s="186"/>
      <c r="S31" s="186"/>
      <c r="T31" s="174"/>
      <c r="U31" s="49"/>
    </row>
    <row r="32" spans="2:54" ht="18.649999999999999" customHeight="1" thickBot="1" x14ac:dyDescent="0.6">
      <c r="B32" s="275" t="s">
        <v>1</v>
      </c>
      <c r="C32" s="273" t="s">
        <v>313</v>
      </c>
      <c r="D32" s="237" t="s">
        <v>316</v>
      </c>
      <c r="E32" s="144"/>
      <c r="F32" s="144"/>
      <c r="G32" s="144"/>
      <c r="H32" s="144"/>
      <c r="I32" s="144"/>
      <c r="J32" s="144"/>
      <c r="K32" s="144"/>
      <c r="L32" s="144"/>
      <c r="M32" s="238"/>
      <c r="N32" s="266" t="s">
        <v>318</v>
      </c>
      <c r="O32" s="237" t="s">
        <v>317</v>
      </c>
      <c r="P32" s="144"/>
      <c r="Q32" s="144"/>
      <c r="R32" s="144"/>
      <c r="S32" s="144"/>
      <c r="T32" s="238"/>
      <c r="U32" s="49"/>
    </row>
    <row r="33" spans="2:21" ht="18.649999999999999" customHeight="1" thickBot="1" x14ac:dyDescent="0.6">
      <c r="B33" s="276"/>
      <c r="C33" s="274"/>
      <c r="D33" s="173" t="s">
        <v>1</v>
      </c>
      <c r="E33" s="174"/>
      <c r="F33" s="173" t="s">
        <v>314</v>
      </c>
      <c r="G33" s="186"/>
      <c r="H33" s="174"/>
      <c r="I33" s="173" t="s">
        <v>286</v>
      </c>
      <c r="J33" s="174"/>
      <c r="K33" s="173" t="s">
        <v>4</v>
      </c>
      <c r="L33" s="186"/>
      <c r="M33" s="174"/>
      <c r="N33" s="267"/>
      <c r="O33" s="43" t="s">
        <v>315</v>
      </c>
      <c r="P33" s="173" t="s">
        <v>314</v>
      </c>
      <c r="Q33" s="174"/>
      <c r="R33" s="43" t="s">
        <v>286</v>
      </c>
      <c r="S33" s="173" t="s">
        <v>4</v>
      </c>
      <c r="T33" s="174"/>
      <c r="U33" s="49"/>
    </row>
    <row r="34" spans="2:21" ht="22.5" x14ac:dyDescent="0.55000000000000004">
      <c r="B34" s="14"/>
      <c r="C34" s="15"/>
      <c r="D34" s="15"/>
      <c r="E34" s="15"/>
      <c r="F34" s="15"/>
      <c r="G34" s="15"/>
      <c r="H34" s="15"/>
      <c r="I34" s="15"/>
      <c r="J34" s="15"/>
      <c r="K34" s="15"/>
      <c r="L34" s="15"/>
      <c r="M34" s="15"/>
      <c r="N34" s="15"/>
      <c r="O34" s="15"/>
      <c r="P34" s="15"/>
      <c r="Q34" s="15"/>
      <c r="R34" s="15"/>
      <c r="S34" s="15"/>
      <c r="T34" s="15"/>
      <c r="U34" s="49"/>
    </row>
    <row r="35" spans="2:21" ht="22.5" x14ac:dyDescent="0.55000000000000004">
      <c r="B35" s="47" t="s">
        <v>390</v>
      </c>
      <c r="C35" s="15"/>
      <c r="D35" s="15"/>
      <c r="E35" s="15"/>
      <c r="F35" s="15"/>
      <c r="G35" s="15"/>
      <c r="H35" s="15"/>
      <c r="I35" s="15"/>
      <c r="J35" s="15"/>
      <c r="K35" s="15"/>
      <c r="L35" s="15"/>
      <c r="M35" s="15"/>
      <c r="N35" s="15"/>
      <c r="O35" s="15"/>
      <c r="P35" s="15"/>
      <c r="Q35" s="15"/>
      <c r="R35" s="15"/>
      <c r="S35" s="15"/>
      <c r="T35" s="15"/>
      <c r="U35" s="49"/>
    </row>
    <row r="36" spans="2:21" ht="22.5" x14ac:dyDescent="0.55000000000000004">
      <c r="B36" s="14"/>
      <c r="C36" s="15"/>
      <c r="D36" s="15"/>
      <c r="E36" s="15"/>
      <c r="F36" s="15"/>
      <c r="G36" s="15"/>
      <c r="H36" s="15"/>
      <c r="I36" s="15"/>
      <c r="J36" s="15"/>
      <c r="K36" s="15"/>
      <c r="L36" s="15"/>
      <c r="M36" s="15"/>
      <c r="N36" s="15"/>
      <c r="O36" s="15"/>
      <c r="P36" s="15"/>
      <c r="Q36" s="15"/>
      <c r="R36" s="15"/>
      <c r="S36" s="15"/>
      <c r="T36" s="15"/>
      <c r="U36" s="49"/>
    </row>
    <row r="37" spans="2:21" ht="23" thickBot="1" x14ac:dyDescent="0.6">
      <c r="B37" s="47" t="s">
        <v>320</v>
      </c>
      <c r="C37" s="15"/>
      <c r="D37" s="15"/>
      <c r="E37" s="15"/>
      <c r="F37" s="15"/>
      <c r="G37" s="15"/>
      <c r="H37" s="15"/>
      <c r="I37" s="15"/>
      <c r="J37" s="15"/>
      <c r="K37" s="15"/>
      <c r="L37" s="15"/>
      <c r="M37" s="15"/>
      <c r="N37" s="15"/>
      <c r="O37" s="15"/>
      <c r="P37" s="15"/>
      <c r="Q37" s="15"/>
      <c r="R37" s="15"/>
      <c r="S37" s="15"/>
      <c r="T37" s="15"/>
      <c r="U37" s="49"/>
    </row>
    <row r="38" spans="2:21" ht="23" thickBot="1" x14ac:dyDescent="0.6">
      <c r="B38" s="101" t="s">
        <v>322</v>
      </c>
      <c r="C38" s="78">
        <v>44316</v>
      </c>
      <c r="D38" s="173">
        <f>B⓵_マスタ登録!$F$36</f>
        <v>199</v>
      </c>
      <c r="E38" s="174"/>
      <c r="F38" s="173" t="str">
        <f>B⓵_マスタ登録!$G$36</f>
        <v>仮勘定</v>
      </c>
      <c r="G38" s="186"/>
      <c r="H38" s="174"/>
      <c r="I38" s="173" t="str">
        <f>B⓵_マスタ登録!$F$134</f>
        <v>営業部</v>
      </c>
      <c r="J38" s="174"/>
      <c r="K38" s="268">
        <f>S38</f>
        <v>9500</v>
      </c>
      <c r="L38" s="269"/>
      <c r="M38" s="270"/>
      <c r="N38" s="80" t="s">
        <v>459</v>
      </c>
      <c r="O38" s="43">
        <f>B⓵_マスタ登録!$J$75</f>
        <v>400</v>
      </c>
      <c r="P38" s="173" t="str">
        <f>B⓵_マスタ登録!$G$52</f>
        <v>売上高</v>
      </c>
      <c r="Q38" s="174"/>
      <c r="R38" s="43" t="str">
        <f>B⓵_マスタ登録!$F$134</f>
        <v>営業部</v>
      </c>
      <c r="S38" s="271">
        <f>'B②-1_【営業部】入力画面'!$N$41</f>
        <v>9500</v>
      </c>
      <c r="T38" s="272"/>
      <c r="U38" s="49" t="s">
        <v>458</v>
      </c>
    </row>
    <row r="39" spans="2:21" ht="23" thickBot="1" x14ac:dyDescent="0.6">
      <c r="B39" s="102" t="s">
        <v>321</v>
      </c>
      <c r="C39" s="103"/>
      <c r="D39" s="103"/>
      <c r="E39" s="103"/>
      <c r="F39" s="103"/>
      <c r="G39" s="103"/>
      <c r="H39" s="103"/>
      <c r="I39" s="103"/>
      <c r="J39" s="103"/>
      <c r="K39" s="104"/>
      <c r="L39" s="104"/>
      <c r="M39" s="104"/>
      <c r="N39" s="48"/>
      <c r="O39" s="103"/>
      <c r="P39" s="103"/>
      <c r="Q39" s="103"/>
      <c r="R39" s="103"/>
      <c r="S39" s="105"/>
      <c r="T39" s="105"/>
      <c r="U39" s="49"/>
    </row>
    <row r="40" spans="2:21" ht="23" thickBot="1" x14ac:dyDescent="0.6">
      <c r="B40" s="101" t="s">
        <v>323</v>
      </c>
      <c r="C40" s="78">
        <f>C38</f>
        <v>44316</v>
      </c>
      <c r="D40" s="173">
        <f>B⓵_マスタ登録!$F$107</f>
        <v>701</v>
      </c>
      <c r="E40" s="174"/>
      <c r="F40" s="173" t="str">
        <f>B⓵_マスタ登録!$G$107</f>
        <v>販売数量</v>
      </c>
      <c r="G40" s="186"/>
      <c r="H40" s="174"/>
      <c r="I40" s="173" t="str">
        <f>B⓵_マスタ登録!$F$134</f>
        <v>営業部</v>
      </c>
      <c r="J40" s="174"/>
      <c r="K40" s="259">
        <f>'B②-1_【営業部】入力画面'!$N$37</f>
        <v>100</v>
      </c>
      <c r="L40" s="260"/>
      <c r="M40" s="261"/>
      <c r="N40" s="80" t="s">
        <v>324</v>
      </c>
      <c r="O40" s="43">
        <f>B⓵_マスタ登録!$F$109</f>
        <v>702</v>
      </c>
      <c r="P40" s="262" t="str">
        <f>B⓵_マスタ登録!$G$109</f>
        <v>販売数量の増加原因：売上</v>
      </c>
      <c r="Q40" s="263"/>
      <c r="R40" s="43" t="str">
        <f>B⓵_マスタ登録!$F$134</f>
        <v>営業部</v>
      </c>
      <c r="S40" s="264">
        <f>K40</f>
        <v>100</v>
      </c>
      <c r="T40" s="265"/>
      <c r="U40" s="49" t="s">
        <v>43</v>
      </c>
    </row>
    <row r="41" spans="2:21" ht="22.5" x14ac:dyDescent="0.55000000000000004">
      <c r="B41" s="14"/>
      <c r="C41" s="15"/>
      <c r="D41" s="15"/>
      <c r="E41" s="15"/>
      <c r="F41" s="15"/>
      <c r="G41" s="15"/>
      <c r="H41" s="15"/>
      <c r="I41" s="15"/>
      <c r="J41" s="15"/>
      <c r="K41" s="15"/>
      <c r="L41" s="15"/>
      <c r="M41" s="15"/>
      <c r="N41" s="15"/>
      <c r="O41" s="15"/>
      <c r="P41" s="15"/>
      <c r="Q41" s="15"/>
      <c r="R41" s="15"/>
      <c r="S41" s="15"/>
      <c r="T41" s="15"/>
      <c r="U41" s="49"/>
    </row>
    <row r="42" spans="2:21" ht="23" thickBot="1" x14ac:dyDescent="0.6">
      <c r="B42" s="47" t="s">
        <v>320</v>
      </c>
      <c r="C42" s="15"/>
      <c r="D42" s="15"/>
      <c r="E42" s="15"/>
      <c r="F42" s="15"/>
      <c r="G42" s="15"/>
      <c r="H42" s="15"/>
      <c r="I42" s="15"/>
      <c r="J42" s="15"/>
      <c r="K42" s="15"/>
      <c r="L42" s="15"/>
      <c r="M42" s="15"/>
      <c r="N42" s="15"/>
      <c r="O42" s="15"/>
      <c r="P42" s="15"/>
      <c r="Q42" s="15"/>
      <c r="R42" s="15"/>
      <c r="S42" s="15"/>
      <c r="T42" s="15"/>
      <c r="U42" s="49"/>
    </row>
    <row r="43" spans="2:21" ht="23" thickBot="1" x14ac:dyDescent="0.6">
      <c r="B43" s="101" t="s">
        <v>326</v>
      </c>
      <c r="C43" s="78">
        <v>44347</v>
      </c>
      <c r="D43" s="173">
        <f>B⓵_マスタ登録!$F$36</f>
        <v>199</v>
      </c>
      <c r="E43" s="174"/>
      <c r="F43" s="173" t="str">
        <f>B⓵_マスタ登録!$G$36</f>
        <v>仮勘定</v>
      </c>
      <c r="G43" s="186"/>
      <c r="H43" s="174"/>
      <c r="I43" s="173" t="str">
        <f>B⓵_マスタ登録!$F$134</f>
        <v>営業部</v>
      </c>
      <c r="J43" s="174"/>
      <c r="K43" s="268">
        <f>S43</f>
        <v>10450</v>
      </c>
      <c r="L43" s="269"/>
      <c r="M43" s="270"/>
      <c r="N43" s="80" t="s">
        <v>459</v>
      </c>
      <c r="O43" s="43">
        <f>B⓵_マスタ登録!$J$75</f>
        <v>400</v>
      </c>
      <c r="P43" s="173" t="str">
        <f>B⓵_マスタ登録!$G$52</f>
        <v>売上高</v>
      </c>
      <c r="Q43" s="174"/>
      <c r="R43" s="43" t="str">
        <f>B⓵_マスタ登録!$F$134</f>
        <v>営業部</v>
      </c>
      <c r="S43" s="271">
        <f>'B②-1_【営業部】入力画面'!$O$41</f>
        <v>10450</v>
      </c>
      <c r="T43" s="272"/>
      <c r="U43" s="49" t="s">
        <v>458</v>
      </c>
    </row>
    <row r="44" spans="2:21" ht="23" thickBot="1" x14ac:dyDescent="0.6">
      <c r="B44" s="102" t="s">
        <v>321</v>
      </c>
      <c r="C44" s="103"/>
      <c r="D44" s="103"/>
      <c r="E44" s="103"/>
      <c r="F44" s="103"/>
      <c r="G44" s="103"/>
      <c r="H44" s="103"/>
      <c r="I44" s="103"/>
      <c r="J44" s="103"/>
      <c r="K44" s="104"/>
      <c r="L44" s="104"/>
      <c r="M44" s="104"/>
      <c r="N44" s="48"/>
      <c r="O44" s="103"/>
      <c r="P44" s="103"/>
      <c r="Q44" s="103"/>
      <c r="R44" s="103"/>
      <c r="S44" s="105"/>
      <c r="T44" s="105"/>
      <c r="U44" s="49"/>
    </row>
    <row r="45" spans="2:21" ht="23" thickBot="1" x14ac:dyDescent="0.6">
      <c r="B45" s="101" t="s">
        <v>327</v>
      </c>
      <c r="C45" s="78">
        <f>C43</f>
        <v>44347</v>
      </c>
      <c r="D45" s="173">
        <f>B⓵_マスタ登録!$F$107</f>
        <v>701</v>
      </c>
      <c r="E45" s="174"/>
      <c r="F45" s="173" t="str">
        <f>B⓵_マスタ登録!$G$107</f>
        <v>販売数量</v>
      </c>
      <c r="G45" s="186"/>
      <c r="H45" s="174"/>
      <c r="I45" s="173" t="str">
        <f>B⓵_マスタ登録!$F$134</f>
        <v>営業部</v>
      </c>
      <c r="J45" s="174"/>
      <c r="K45" s="259">
        <f>'B②-1_【営業部】入力画面'!$O$37</f>
        <v>110</v>
      </c>
      <c r="L45" s="260"/>
      <c r="M45" s="261"/>
      <c r="N45" s="80" t="s">
        <v>324</v>
      </c>
      <c r="O45" s="43">
        <f>B⓵_マスタ登録!$F$109</f>
        <v>702</v>
      </c>
      <c r="P45" s="262" t="str">
        <f>B⓵_マスタ登録!$G$109</f>
        <v>販売数量の増加原因：売上</v>
      </c>
      <c r="Q45" s="263"/>
      <c r="R45" s="43" t="str">
        <f>B⓵_マスタ登録!$F$134</f>
        <v>営業部</v>
      </c>
      <c r="S45" s="264">
        <f>K45</f>
        <v>110</v>
      </c>
      <c r="T45" s="265"/>
      <c r="U45" s="49" t="s">
        <v>43</v>
      </c>
    </row>
    <row r="46" spans="2:21" ht="22.5" x14ac:dyDescent="0.55000000000000004">
      <c r="B46" s="14"/>
      <c r="C46" s="15"/>
      <c r="D46" s="15"/>
      <c r="E46" s="15"/>
      <c r="F46" s="15"/>
      <c r="G46" s="15"/>
      <c r="H46" s="15"/>
      <c r="I46" s="15"/>
      <c r="J46" s="15"/>
      <c r="K46" s="15"/>
      <c r="L46" s="15"/>
      <c r="M46" s="15"/>
      <c r="N46" s="15"/>
      <c r="O46" s="15"/>
      <c r="P46" s="15"/>
      <c r="Q46" s="15"/>
      <c r="R46" s="15"/>
      <c r="S46" s="15"/>
      <c r="T46" s="15"/>
      <c r="U46" s="49"/>
    </row>
    <row r="47" spans="2:21" ht="23" thickBot="1" x14ac:dyDescent="0.6">
      <c r="B47" s="47" t="s">
        <v>320</v>
      </c>
      <c r="C47" s="15"/>
      <c r="D47" s="15"/>
      <c r="E47" s="15"/>
      <c r="F47" s="15"/>
      <c r="G47" s="15"/>
      <c r="H47" s="15"/>
      <c r="I47" s="15"/>
      <c r="J47" s="15"/>
      <c r="K47" s="15"/>
      <c r="L47" s="15"/>
      <c r="M47" s="15"/>
      <c r="N47" s="15"/>
      <c r="O47" s="15"/>
      <c r="P47" s="15"/>
      <c r="Q47" s="15"/>
      <c r="R47" s="15"/>
      <c r="S47" s="15"/>
      <c r="T47" s="15"/>
      <c r="U47" s="49"/>
    </row>
    <row r="48" spans="2:21" ht="23" thickBot="1" x14ac:dyDescent="0.6">
      <c r="B48" s="101" t="s">
        <v>328</v>
      </c>
      <c r="C48" s="78">
        <v>44377</v>
      </c>
      <c r="D48" s="173">
        <f>B⓵_マスタ登録!$F$36</f>
        <v>199</v>
      </c>
      <c r="E48" s="174"/>
      <c r="F48" s="173" t="str">
        <f>B⓵_マスタ登録!$G$36</f>
        <v>仮勘定</v>
      </c>
      <c r="G48" s="186"/>
      <c r="H48" s="174"/>
      <c r="I48" s="173" t="str">
        <f>B⓵_マスタ登録!$F$134</f>
        <v>営業部</v>
      </c>
      <c r="J48" s="174"/>
      <c r="K48" s="268">
        <f>S48</f>
        <v>11495</v>
      </c>
      <c r="L48" s="269"/>
      <c r="M48" s="270"/>
      <c r="N48" s="80" t="s">
        <v>459</v>
      </c>
      <c r="O48" s="43">
        <f>B⓵_マスタ登録!$J$75</f>
        <v>400</v>
      </c>
      <c r="P48" s="173" t="str">
        <f>B⓵_マスタ登録!$G$52</f>
        <v>売上高</v>
      </c>
      <c r="Q48" s="174"/>
      <c r="R48" s="43" t="str">
        <f>B⓵_マスタ登録!$F$134</f>
        <v>営業部</v>
      </c>
      <c r="S48" s="271">
        <f>'B②-1_【営業部】入力画面'!$P$41</f>
        <v>11495</v>
      </c>
      <c r="T48" s="272"/>
      <c r="U48" s="49" t="s">
        <v>458</v>
      </c>
    </row>
    <row r="49" spans="2:21" ht="23" thickBot="1" x14ac:dyDescent="0.6">
      <c r="B49" s="102" t="s">
        <v>321</v>
      </c>
      <c r="C49" s="103"/>
      <c r="D49" s="103"/>
      <c r="E49" s="103"/>
      <c r="F49" s="103"/>
      <c r="G49" s="103"/>
      <c r="H49" s="103"/>
      <c r="I49" s="103"/>
      <c r="J49" s="103"/>
      <c r="K49" s="104"/>
      <c r="L49" s="104"/>
      <c r="M49" s="104"/>
      <c r="N49" s="48"/>
      <c r="O49" s="103"/>
      <c r="P49" s="103"/>
      <c r="Q49" s="103"/>
      <c r="R49" s="103"/>
      <c r="S49" s="105"/>
      <c r="T49" s="105"/>
      <c r="U49" s="49"/>
    </row>
    <row r="50" spans="2:21" ht="23" thickBot="1" x14ac:dyDescent="0.6">
      <c r="B50" s="101" t="s">
        <v>329</v>
      </c>
      <c r="C50" s="78">
        <f>C48</f>
        <v>44377</v>
      </c>
      <c r="D50" s="173">
        <f>B⓵_マスタ登録!$F$107</f>
        <v>701</v>
      </c>
      <c r="E50" s="174"/>
      <c r="F50" s="173" t="str">
        <f>B⓵_マスタ登録!$G$107</f>
        <v>販売数量</v>
      </c>
      <c r="G50" s="186"/>
      <c r="H50" s="174"/>
      <c r="I50" s="173" t="str">
        <f>B⓵_マスタ登録!$F$134</f>
        <v>営業部</v>
      </c>
      <c r="J50" s="174"/>
      <c r="K50" s="259">
        <f>'B②-1_【営業部】入力画面'!$P$37</f>
        <v>121</v>
      </c>
      <c r="L50" s="260"/>
      <c r="M50" s="261"/>
      <c r="N50" s="80" t="s">
        <v>324</v>
      </c>
      <c r="O50" s="43">
        <f>B⓵_マスタ登録!$F$109</f>
        <v>702</v>
      </c>
      <c r="P50" s="262" t="str">
        <f>B⓵_マスタ登録!$G$109</f>
        <v>販売数量の増加原因：売上</v>
      </c>
      <c r="Q50" s="263"/>
      <c r="R50" s="43" t="str">
        <f>B⓵_マスタ登録!$F$134</f>
        <v>営業部</v>
      </c>
      <c r="S50" s="264">
        <f>K50</f>
        <v>121</v>
      </c>
      <c r="T50" s="265"/>
      <c r="U50" s="49" t="s">
        <v>43</v>
      </c>
    </row>
    <row r="51" spans="2:21" ht="22.5" x14ac:dyDescent="0.55000000000000004">
      <c r="B51" s="14"/>
      <c r="C51" s="15"/>
      <c r="D51" s="15"/>
      <c r="E51" s="15"/>
      <c r="F51" s="15"/>
      <c r="G51" s="15"/>
      <c r="H51" s="15"/>
      <c r="I51" s="15"/>
      <c r="J51" s="15"/>
      <c r="K51" s="15"/>
      <c r="L51" s="15"/>
      <c r="M51" s="15"/>
      <c r="N51" s="15"/>
      <c r="O51" s="15"/>
      <c r="P51" s="15"/>
      <c r="Q51" s="15"/>
      <c r="R51" s="15"/>
      <c r="S51" s="15"/>
      <c r="T51" s="15"/>
      <c r="U51" s="49"/>
    </row>
    <row r="52" spans="2:21" ht="23" thickBot="1" x14ac:dyDescent="0.6">
      <c r="B52" s="47" t="s">
        <v>320</v>
      </c>
      <c r="C52" s="15"/>
      <c r="D52" s="15"/>
      <c r="E52" s="15"/>
      <c r="F52" s="15"/>
      <c r="G52" s="15"/>
      <c r="H52" s="15"/>
      <c r="I52" s="15"/>
      <c r="J52" s="15"/>
      <c r="K52" s="15"/>
      <c r="L52" s="15"/>
      <c r="M52" s="15"/>
      <c r="N52" s="15"/>
      <c r="O52" s="15"/>
      <c r="P52" s="15"/>
      <c r="Q52" s="15"/>
      <c r="R52" s="15"/>
      <c r="S52" s="15"/>
      <c r="T52" s="15"/>
      <c r="U52" s="49"/>
    </row>
    <row r="53" spans="2:21" ht="23" thickBot="1" x14ac:dyDescent="0.6">
      <c r="B53" s="101" t="s">
        <v>330</v>
      </c>
      <c r="C53" s="78">
        <v>44408</v>
      </c>
      <c r="D53" s="173">
        <f>B⓵_マスタ登録!$F$36</f>
        <v>199</v>
      </c>
      <c r="E53" s="174"/>
      <c r="F53" s="173" t="str">
        <f>B⓵_マスタ登録!$G$36</f>
        <v>仮勘定</v>
      </c>
      <c r="G53" s="186"/>
      <c r="H53" s="174"/>
      <c r="I53" s="173" t="str">
        <f>B⓵_マスタ登録!$F$134</f>
        <v>営業部</v>
      </c>
      <c r="J53" s="174"/>
      <c r="K53" s="268">
        <f>S53</f>
        <v>12635</v>
      </c>
      <c r="L53" s="269"/>
      <c r="M53" s="270"/>
      <c r="N53" s="80" t="s">
        <v>459</v>
      </c>
      <c r="O53" s="43">
        <f>B⓵_マスタ登録!$J$75</f>
        <v>400</v>
      </c>
      <c r="P53" s="173" t="str">
        <f>B⓵_マスタ登録!$G$52</f>
        <v>売上高</v>
      </c>
      <c r="Q53" s="174"/>
      <c r="R53" s="43" t="str">
        <f>B⓵_マスタ登録!$F$134</f>
        <v>営業部</v>
      </c>
      <c r="S53" s="271">
        <f>'B②-1_【営業部】入力画面'!$Q$41</f>
        <v>12635</v>
      </c>
      <c r="T53" s="272"/>
      <c r="U53" s="49" t="s">
        <v>458</v>
      </c>
    </row>
    <row r="54" spans="2:21" ht="23" thickBot="1" x14ac:dyDescent="0.6">
      <c r="B54" s="102" t="s">
        <v>321</v>
      </c>
      <c r="C54" s="103"/>
      <c r="D54" s="103"/>
      <c r="E54" s="103"/>
      <c r="F54" s="103"/>
      <c r="G54" s="103"/>
      <c r="H54" s="103"/>
      <c r="I54" s="103"/>
      <c r="J54" s="103"/>
      <c r="K54" s="104"/>
      <c r="L54" s="104"/>
      <c r="M54" s="104"/>
      <c r="N54" s="48"/>
      <c r="O54" s="103"/>
      <c r="P54" s="103"/>
      <c r="Q54" s="103"/>
      <c r="R54" s="103"/>
      <c r="S54" s="105"/>
      <c r="T54" s="105"/>
      <c r="U54" s="49"/>
    </row>
    <row r="55" spans="2:21" ht="23" thickBot="1" x14ac:dyDescent="0.6">
      <c r="B55" s="101" t="s">
        <v>331</v>
      </c>
      <c r="C55" s="78">
        <f>C53</f>
        <v>44408</v>
      </c>
      <c r="D55" s="173">
        <f>B⓵_マスタ登録!$F$107</f>
        <v>701</v>
      </c>
      <c r="E55" s="174"/>
      <c r="F55" s="173" t="str">
        <f>B⓵_マスタ登録!$G$107</f>
        <v>販売数量</v>
      </c>
      <c r="G55" s="186"/>
      <c r="H55" s="174"/>
      <c r="I55" s="173" t="str">
        <f>B⓵_マスタ登録!$F$134</f>
        <v>営業部</v>
      </c>
      <c r="J55" s="174"/>
      <c r="K55" s="259">
        <f>'B②-1_【営業部】入力画面'!$Q$37</f>
        <v>133</v>
      </c>
      <c r="L55" s="260"/>
      <c r="M55" s="261"/>
      <c r="N55" s="80" t="s">
        <v>324</v>
      </c>
      <c r="O55" s="43">
        <f>B⓵_マスタ登録!$F$109</f>
        <v>702</v>
      </c>
      <c r="P55" s="262" t="str">
        <f>B⓵_マスタ登録!$G$109</f>
        <v>販売数量の増加原因：売上</v>
      </c>
      <c r="Q55" s="263"/>
      <c r="R55" s="43" t="str">
        <f>B⓵_マスタ登録!$F$134</f>
        <v>営業部</v>
      </c>
      <c r="S55" s="264">
        <f>K55</f>
        <v>133</v>
      </c>
      <c r="T55" s="265"/>
      <c r="U55" s="49" t="s">
        <v>43</v>
      </c>
    </row>
    <row r="56" spans="2:21" ht="22.5" x14ac:dyDescent="0.55000000000000004">
      <c r="B56" s="14"/>
      <c r="C56" s="15"/>
      <c r="D56" s="15"/>
      <c r="E56" s="15"/>
      <c r="F56" s="15"/>
      <c r="G56" s="15"/>
      <c r="H56" s="15"/>
      <c r="I56" s="15"/>
      <c r="J56" s="15"/>
      <c r="K56" s="15"/>
      <c r="L56" s="15"/>
      <c r="M56" s="15"/>
      <c r="N56" s="15"/>
      <c r="O56" s="15"/>
      <c r="P56" s="15"/>
      <c r="Q56" s="15"/>
      <c r="R56" s="15"/>
      <c r="S56" s="15"/>
      <c r="T56" s="15"/>
      <c r="U56" s="49"/>
    </row>
    <row r="57" spans="2:21" ht="23" thickBot="1" x14ac:dyDescent="0.6">
      <c r="B57" s="47" t="s">
        <v>320</v>
      </c>
      <c r="C57" s="15"/>
      <c r="D57" s="15"/>
      <c r="E57" s="15"/>
      <c r="F57" s="15"/>
      <c r="G57" s="15"/>
      <c r="H57" s="15"/>
      <c r="I57" s="15"/>
      <c r="J57" s="15"/>
      <c r="K57" s="15"/>
      <c r="L57" s="15"/>
      <c r="M57" s="15"/>
      <c r="N57" s="15"/>
      <c r="O57" s="15"/>
      <c r="P57" s="15"/>
      <c r="Q57" s="15"/>
      <c r="R57" s="15"/>
      <c r="S57" s="15"/>
      <c r="T57" s="15"/>
      <c r="U57" s="49"/>
    </row>
    <row r="58" spans="2:21" ht="23" thickBot="1" x14ac:dyDescent="0.6">
      <c r="B58" s="101" t="s">
        <v>332</v>
      </c>
      <c r="C58" s="78">
        <v>44439</v>
      </c>
      <c r="D58" s="173">
        <f>B⓵_マスタ登録!$F$36</f>
        <v>199</v>
      </c>
      <c r="E58" s="174"/>
      <c r="F58" s="173" t="str">
        <f>B⓵_マスタ登録!$G$36</f>
        <v>仮勘定</v>
      </c>
      <c r="G58" s="186"/>
      <c r="H58" s="174"/>
      <c r="I58" s="173" t="str">
        <f>B⓵_マスタ登録!$F$134</f>
        <v>営業部</v>
      </c>
      <c r="J58" s="174"/>
      <c r="K58" s="268">
        <f>S58</f>
        <v>13870</v>
      </c>
      <c r="L58" s="269"/>
      <c r="M58" s="270"/>
      <c r="N58" s="80" t="s">
        <v>459</v>
      </c>
      <c r="O58" s="43">
        <f>B⓵_マスタ登録!$J$75</f>
        <v>400</v>
      </c>
      <c r="P58" s="173" t="str">
        <f>B⓵_マスタ登録!$G$52</f>
        <v>売上高</v>
      </c>
      <c r="Q58" s="174"/>
      <c r="R58" s="43" t="str">
        <f>B⓵_マスタ登録!$F$134</f>
        <v>営業部</v>
      </c>
      <c r="S58" s="271">
        <f>'B②-1_【営業部】入力画面'!$R$41</f>
        <v>13870</v>
      </c>
      <c r="T58" s="272"/>
      <c r="U58" s="49" t="s">
        <v>458</v>
      </c>
    </row>
    <row r="59" spans="2:21" ht="23" thickBot="1" x14ac:dyDescent="0.6">
      <c r="B59" s="102" t="s">
        <v>321</v>
      </c>
      <c r="C59" s="103"/>
      <c r="D59" s="103"/>
      <c r="E59" s="103"/>
      <c r="F59" s="103"/>
      <c r="G59" s="103"/>
      <c r="H59" s="103"/>
      <c r="I59" s="103"/>
      <c r="J59" s="103"/>
      <c r="K59" s="104"/>
      <c r="L59" s="104"/>
      <c r="M59" s="104"/>
      <c r="N59" s="48"/>
      <c r="O59" s="103"/>
      <c r="P59" s="103"/>
      <c r="Q59" s="103"/>
      <c r="R59" s="103"/>
      <c r="S59" s="105"/>
      <c r="T59" s="105"/>
      <c r="U59" s="49"/>
    </row>
    <row r="60" spans="2:21" ht="23" thickBot="1" x14ac:dyDescent="0.6">
      <c r="B60" s="101" t="s">
        <v>333</v>
      </c>
      <c r="C60" s="78">
        <f>C58</f>
        <v>44439</v>
      </c>
      <c r="D60" s="173">
        <f>B⓵_マスタ登録!$F$107</f>
        <v>701</v>
      </c>
      <c r="E60" s="174"/>
      <c r="F60" s="173" t="str">
        <f>B⓵_マスタ登録!$G$107</f>
        <v>販売数量</v>
      </c>
      <c r="G60" s="186"/>
      <c r="H60" s="174"/>
      <c r="I60" s="173" t="str">
        <f>B⓵_マスタ登録!$F$134</f>
        <v>営業部</v>
      </c>
      <c r="J60" s="174"/>
      <c r="K60" s="259">
        <f>'B②-1_【営業部】入力画面'!$R$37</f>
        <v>146</v>
      </c>
      <c r="L60" s="260"/>
      <c r="M60" s="261"/>
      <c r="N60" s="80" t="s">
        <v>324</v>
      </c>
      <c r="O60" s="43">
        <f>B⓵_マスタ登録!$F$109</f>
        <v>702</v>
      </c>
      <c r="P60" s="262" t="str">
        <f>B⓵_マスタ登録!$G$109</f>
        <v>販売数量の増加原因：売上</v>
      </c>
      <c r="Q60" s="263"/>
      <c r="R60" s="43" t="str">
        <f>B⓵_マスタ登録!$F$134</f>
        <v>営業部</v>
      </c>
      <c r="S60" s="264">
        <f>K60</f>
        <v>146</v>
      </c>
      <c r="T60" s="265"/>
      <c r="U60" s="49" t="s">
        <v>43</v>
      </c>
    </row>
    <row r="61" spans="2:21" ht="22.5" x14ac:dyDescent="0.55000000000000004">
      <c r="B61" s="14"/>
      <c r="C61" s="15"/>
      <c r="D61" s="15"/>
      <c r="E61" s="15"/>
      <c r="F61" s="15"/>
      <c r="G61" s="15"/>
      <c r="H61" s="15"/>
      <c r="I61" s="15"/>
      <c r="J61" s="15"/>
      <c r="K61" s="15"/>
      <c r="L61" s="15"/>
      <c r="M61" s="15"/>
      <c r="N61" s="15"/>
      <c r="O61" s="15"/>
      <c r="P61" s="15"/>
      <c r="Q61" s="15"/>
      <c r="R61" s="15"/>
      <c r="S61" s="15"/>
      <c r="T61" s="15"/>
      <c r="U61" s="49"/>
    </row>
    <row r="62" spans="2:21" ht="23" thickBot="1" x14ac:dyDescent="0.6">
      <c r="B62" s="47" t="s">
        <v>320</v>
      </c>
      <c r="C62" s="15"/>
      <c r="D62" s="15"/>
      <c r="E62" s="15"/>
      <c r="F62" s="15"/>
      <c r="G62" s="15"/>
      <c r="H62" s="15"/>
      <c r="I62" s="15"/>
      <c r="J62" s="15"/>
      <c r="K62" s="15"/>
      <c r="L62" s="15"/>
      <c r="M62" s="15"/>
      <c r="N62" s="15"/>
      <c r="O62" s="15"/>
      <c r="P62" s="15"/>
      <c r="Q62" s="15"/>
      <c r="R62" s="15"/>
      <c r="S62" s="15"/>
      <c r="T62" s="15"/>
      <c r="U62" s="49"/>
    </row>
    <row r="63" spans="2:21" ht="23" thickBot="1" x14ac:dyDescent="0.6">
      <c r="B63" s="101" t="s">
        <v>334</v>
      </c>
      <c r="C63" s="78">
        <v>44469</v>
      </c>
      <c r="D63" s="173">
        <f>B⓵_マスタ登録!$F$36</f>
        <v>199</v>
      </c>
      <c r="E63" s="174"/>
      <c r="F63" s="173" t="str">
        <f>B⓵_マスタ登録!$G$36</f>
        <v>仮勘定</v>
      </c>
      <c r="G63" s="186"/>
      <c r="H63" s="174"/>
      <c r="I63" s="173" t="str">
        <f>B⓵_マスタ登録!$F$134</f>
        <v>営業部</v>
      </c>
      <c r="J63" s="174"/>
      <c r="K63" s="268">
        <f>S63</f>
        <v>15200</v>
      </c>
      <c r="L63" s="269"/>
      <c r="M63" s="270"/>
      <c r="N63" s="80" t="s">
        <v>459</v>
      </c>
      <c r="O63" s="43">
        <f>B⓵_マスタ登録!$J$75</f>
        <v>400</v>
      </c>
      <c r="P63" s="173" t="str">
        <f>B⓵_マスタ登録!$G$52</f>
        <v>売上高</v>
      </c>
      <c r="Q63" s="174"/>
      <c r="R63" s="43" t="str">
        <f>B⓵_マスタ登録!$F$134</f>
        <v>営業部</v>
      </c>
      <c r="S63" s="271">
        <f>'B②-1_【営業部】入力画面'!$S$41</f>
        <v>15200</v>
      </c>
      <c r="T63" s="272"/>
      <c r="U63" s="49" t="s">
        <v>458</v>
      </c>
    </row>
    <row r="64" spans="2:21" ht="23" thickBot="1" x14ac:dyDescent="0.6">
      <c r="B64" s="102" t="s">
        <v>321</v>
      </c>
      <c r="C64" s="103"/>
      <c r="D64" s="103"/>
      <c r="E64" s="103"/>
      <c r="F64" s="103"/>
      <c r="G64" s="103"/>
      <c r="H64" s="103"/>
      <c r="I64" s="103"/>
      <c r="J64" s="103"/>
      <c r="K64" s="104"/>
      <c r="L64" s="104"/>
      <c r="M64" s="104"/>
      <c r="N64" s="48"/>
      <c r="O64" s="103"/>
      <c r="P64" s="103"/>
      <c r="Q64" s="103"/>
      <c r="R64" s="103"/>
      <c r="S64" s="105"/>
      <c r="T64" s="105"/>
      <c r="U64" s="49"/>
    </row>
    <row r="65" spans="2:21" ht="23" thickBot="1" x14ac:dyDescent="0.6">
      <c r="B65" s="101" t="s">
        <v>335</v>
      </c>
      <c r="C65" s="78">
        <f>C63</f>
        <v>44469</v>
      </c>
      <c r="D65" s="173">
        <f>B⓵_マスタ登録!$F$107</f>
        <v>701</v>
      </c>
      <c r="E65" s="174"/>
      <c r="F65" s="173" t="str">
        <f>B⓵_マスタ登録!$G$107</f>
        <v>販売数量</v>
      </c>
      <c r="G65" s="186"/>
      <c r="H65" s="174"/>
      <c r="I65" s="173" t="str">
        <f>B⓵_マスタ登録!$F$134</f>
        <v>営業部</v>
      </c>
      <c r="J65" s="174"/>
      <c r="K65" s="259">
        <f>'B②-1_【営業部】入力画面'!$S$37</f>
        <v>160</v>
      </c>
      <c r="L65" s="260"/>
      <c r="M65" s="261"/>
      <c r="N65" s="80" t="s">
        <v>324</v>
      </c>
      <c r="O65" s="43">
        <f>B⓵_マスタ登録!$F$109</f>
        <v>702</v>
      </c>
      <c r="P65" s="262" t="str">
        <f>B⓵_マスタ登録!$G$109</f>
        <v>販売数量の増加原因：売上</v>
      </c>
      <c r="Q65" s="263"/>
      <c r="R65" s="43" t="str">
        <f>B⓵_マスタ登録!$F$134</f>
        <v>営業部</v>
      </c>
      <c r="S65" s="264">
        <f>K65</f>
        <v>160</v>
      </c>
      <c r="T65" s="265"/>
      <c r="U65" s="49" t="s">
        <v>43</v>
      </c>
    </row>
    <row r="66" spans="2:21" ht="22.5" x14ac:dyDescent="0.55000000000000004">
      <c r="B66" s="14"/>
      <c r="C66" s="15"/>
      <c r="D66" s="15"/>
      <c r="E66" s="15"/>
      <c r="F66" s="15"/>
      <c r="G66" s="15"/>
      <c r="H66" s="15"/>
      <c r="I66" s="15"/>
      <c r="J66" s="15"/>
      <c r="K66" s="15"/>
      <c r="L66" s="15"/>
      <c r="M66" s="15"/>
      <c r="N66" s="15"/>
      <c r="O66" s="15"/>
      <c r="P66" s="15"/>
      <c r="Q66" s="15"/>
      <c r="R66" s="15"/>
      <c r="S66" s="15"/>
      <c r="T66" s="15"/>
      <c r="U66" s="49"/>
    </row>
    <row r="67" spans="2:21" ht="23" thickBot="1" x14ac:dyDescent="0.6">
      <c r="B67" s="47" t="s">
        <v>320</v>
      </c>
      <c r="C67" s="15"/>
      <c r="D67" s="15"/>
      <c r="E67" s="15"/>
      <c r="F67" s="15"/>
      <c r="G67" s="15"/>
      <c r="H67" s="15"/>
      <c r="I67" s="15"/>
      <c r="J67" s="15"/>
      <c r="K67" s="15"/>
      <c r="L67" s="15"/>
      <c r="M67" s="15"/>
      <c r="N67" s="15"/>
      <c r="O67" s="15"/>
      <c r="P67" s="15"/>
      <c r="Q67" s="15"/>
      <c r="R67" s="15"/>
      <c r="S67" s="15"/>
      <c r="T67" s="15"/>
      <c r="U67" s="49"/>
    </row>
    <row r="68" spans="2:21" ht="23" thickBot="1" x14ac:dyDescent="0.6">
      <c r="B68" s="101" t="s">
        <v>336</v>
      </c>
      <c r="C68" s="78">
        <v>44500</v>
      </c>
      <c r="D68" s="173">
        <f>B⓵_マスタ登録!$F$36</f>
        <v>199</v>
      </c>
      <c r="E68" s="174"/>
      <c r="F68" s="173" t="str">
        <f>B⓵_マスタ登録!$G$36</f>
        <v>仮勘定</v>
      </c>
      <c r="G68" s="186"/>
      <c r="H68" s="174"/>
      <c r="I68" s="173" t="str">
        <f>B⓵_マスタ登録!$F$134</f>
        <v>営業部</v>
      </c>
      <c r="J68" s="174"/>
      <c r="K68" s="268">
        <f>S68</f>
        <v>16720</v>
      </c>
      <c r="L68" s="269"/>
      <c r="M68" s="270"/>
      <c r="N68" s="80" t="s">
        <v>459</v>
      </c>
      <c r="O68" s="43">
        <f>B⓵_マスタ登録!$J$75</f>
        <v>400</v>
      </c>
      <c r="P68" s="173" t="str">
        <f>B⓵_マスタ登録!$G$52</f>
        <v>売上高</v>
      </c>
      <c r="Q68" s="174"/>
      <c r="R68" s="43" t="str">
        <f>B⓵_マスタ登録!$F$134</f>
        <v>営業部</v>
      </c>
      <c r="S68" s="271">
        <f>'B②-1_【営業部】入力画面'!$N$43</f>
        <v>16720</v>
      </c>
      <c r="T68" s="272"/>
      <c r="U68" s="49" t="s">
        <v>458</v>
      </c>
    </row>
    <row r="69" spans="2:21" ht="23" thickBot="1" x14ac:dyDescent="0.6">
      <c r="B69" s="102" t="s">
        <v>321</v>
      </c>
      <c r="C69" s="103"/>
      <c r="D69" s="103"/>
      <c r="E69" s="103"/>
      <c r="F69" s="103"/>
      <c r="G69" s="103"/>
      <c r="H69" s="103"/>
      <c r="I69" s="103"/>
      <c r="J69" s="103"/>
      <c r="K69" s="104"/>
      <c r="L69" s="104"/>
      <c r="M69" s="104"/>
      <c r="N69" s="48"/>
      <c r="O69" s="103"/>
      <c r="P69" s="103"/>
      <c r="Q69" s="103"/>
      <c r="R69" s="103"/>
      <c r="S69" s="105"/>
      <c r="T69" s="105"/>
      <c r="U69" s="49"/>
    </row>
    <row r="70" spans="2:21" ht="23" thickBot="1" x14ac:dyDescent="0.6">
      <c r="B70" s="101" t="s">
        <v>337</v>
      </c>
      <c r="C70" s="78">
        <f>C68</f>
        <v>44500</v>
      </c>
      <c r="D70" s="173">
        <f>B⓵_マスタ登録!$F$107</f>
        <v>701</v>
      </c>
      <c r="E70" s="174"/>
      <c r="F70" s="173" t="str">
        <f>B⓵_マスタ登録!$G$107</f>
        <v>販売数量</v>
      </c>
      <c r="G70" s="186"/>
      <c r="H70" s="174"/>
      <c r="I70" s="173" t="str">
        <f>B⓵_マスタ登録!$F$134</f>
        <v>営業部</v>
      </c>
      <c r="J70" s="174"/>
      <c r="K70" s="259">
        <f>'B②-1_【営業部】入力画面'!$N$39</f>
        <v>176</v>
      </c>
      <c r="L70" s="260"/>
      <c r="M70" s="261"/>
      <c r="N70" s="80" t="s">
        <v>324</v>
      </c>
      <c r="O70" s="43">
        <f>B⓵_マスタ登録!$F$109</f>
        <v>702</v>
      </c>
      <c r="P70" s="262" t="str">
        <f>B⓵_マスタ登録!$G$109</f>
        <v>販売数量の増加原因：売上</v>
      </c>
      <c r="Q70" s="263"/>
      <c r="R70" s="43" t="str">
        <f>B⓵_マスタ登録!$F$134</f>
        <v>営業部</v>
      </c>
      <c r="S70" s="264">
        <f>K70</f>
        <v>176</v>
      </c>
      <c r="T70" s="265"/>
      <c r="U70" s="49" t="s">
        <v>43</v>
      </c>
    </row>
    <row r="71" spans="2:21" ht="22.5" x14ac:dyDescent="0.55000000000000004">
      <c r="B71" s="14"/>
      <c r="C71" s="15"/>
      <c r="D71" s="15"/>
      <c r="E71" s="15"/>
      <c r="F71" s="15"/>
      <c r="G71" s="15"/>
      <c r="H71" s="15"/>
      <c r="I71" s="15"/>
      <c r="J71" s="15"/>
      <c r="K71" s="15"/>
      <c r="L71" s="15"/>
      <c r="M71" s="15"/>
      <c r="N71" s="15"/>
      <c r="O71" s="15"/>
      <c r="P71" s="15"/>
      <c r="Q71" s="15"/>
      <c r="R71" s="15"/>
      <c r="S71" s="15"/>
      <c r="T71" s="15"/>
      <c r="U71" s="49"/>
    </row>
    <row r="72" spans="2:21" ht="23" thickBot="1" x14ac:dyDescent="0.6">
      <c r="B72" s="47" t="s">
        <v>320</v>
      </c>
      <c r="C72" s="15"/>
      <c r="D72" s="15"/>
      <c r="E72" s="15"/>
      <c r="F72" s="15"/>
      <c r="G72" s="15"/>
      <c r="H72" s="15"/>
      <c r="I72" s="15"/>
      <c r="J72" s="15"/>
      <c r="K72" s="15"/>
      <c r="L72" s="15"/>
      <c r="M72" s="15"/>
      <c r="N72" s="15"/>
      <c r="O72" s="15"/>
      <c r="P72" s="15"/>
      <c r="Q72" s="15"/>
      <c r="R72" s="15"/>
      <c r="S72" s="15"/>
      <c r="T72" s="15"/>
      <c r="U72" s="49"/>
    </row>
    <row r="73" spans="2:21" ht="23" thickBot="1" x14ac:dyDescent="0.6">
      <c r="B73" s="101" t="s">
        <v>338</v>
      </c>
      <c r="C73" s="78">
        <v>44530</v>
      </c>
      <c r="D73" s="173">
        <f>B⓵_マスタ登録!$F$36</f>
        <v>199</v>
      </c>
      <c r="E73" s="174"/>
      <c r="F73" s="173" t="str">
        <f>B⓵_マスタ登録!$G$36</f>
        <v>仮勘定</v>
      </c>
      <c r="G73" s="186"/>
      <c r="H73" s="174"/>
      <c r="I73" s="173" t="str">
        <f>B⓵_マスタ登録!$F$134</f>
        <v>営業部</v>
      </c>
      <c r="J73" s="174"/>
      <c r="K73" s="268">
        <f>S73</f>
        <v>18335</v>
      </c>
      <c r="L73" s="269"/>
      <c r="M73" s="270"/>
      <c r="N73" s="80" t="s">
        <v>459</v>
      </c>
      <c r="O73" s="43">
        <f>B⓵_マスタ登録!$J$75</f>
        <v>400</v>
      </c>
      <c r="P73" s="173" t="str">
        <f>B⓵_マスタ登録!$G$52</f>
        <v>売上高</v>
      </c>
      <c r="Q73" s="174"/>
      <c r="R73" s="43" t="str">
        <f>B⓵_マスタ登録!$F$134</f>
        <v>営業部</v>
      </c>
      <c r="S73" s="271">
        <f>'B②-1_【営業部】入力画面'!$O$43</f>
        <v>18335</v>
      </c>
      <c r="T73" s="272"/>
      <c r="U73" s="49" t="s">
        <v>458</v>
      </c>
    </row>
    <row r="74" spans="2:21" ht="23" thickBot="1" x14ac:dyDescent="0.6">
      <c r="B74" s="102" t="s">
        <v>321</v>
      </c>
      <c r="C74" s="103"/>
      <c r="D74" s="103"/>
      <c r="E74" s="103"/>
      <c r="F74" s="103"/>
      <c r="G74" s="103"/>
      <c r="H74" s="103"/>
      <c r="I74" s="103"/>
      <c r="J74" s="103"/>
      <c r="K74" s="104"/>
      <c r="L74" s="104"/>
      <c r="M74" s="104"/>
      <c r="N74" s="48"/>
      <c r="O74" s="103"/>
      <c r="P74" s="103"/>
      <c r="Q74" s="103"/>
      <c r="R74" s="103"/>
      <c r="S74" s="105"/>
      <c r="T74" s="105"/>
      <c r="U74" s="49"/>
    </row>
    <row r="75" spans="2:21" ht="23" thickBot="1" x14ac:dyDescent="0.6">
      <c r="B75" s="101" t="s">
        <v>339</v>
      </c>
      <c r="C75" s="78">
        <f>C73</f>
        <v>44530</v>
      </c>
      <c r="D75" s="173">
        <f>B⓵_マスタ登録!$F$107</f>
        <v>701</v>
      </c>
      <c r="E75" s="174"/>
      <c r="F75" s="173" t="str">
        <f>B⓵_マスタ登録!$G$107</f>
        <v>販売数量</v>
      </c>
      <c r="G75" s="186"/>
      <c r="H75" s="174"/>
      <c r="I75" s="173" t="str">
        <f>B⓵_マスタ登録!$F$134</f>
        <v>営業部</v>
      </c>
      <c r="J75" s="174"/>
      <c r="K75" s="259">
        <f>'B②-1_【営業部】入力画面'!$O$39</f>
        <v>193</v>
      </c>
      <c r="L75" s="260"/>
      <c r="M75" s="261"/>
      <c r="N75" s="80" t="s">
        <v>324</v>
      </c>
      <c r="O75" s="43">
        <f>B⓵_マスタ登録!$F$109</f>
        <v>702</v>
      </c>
      <c r="P75" s="262" t="str">
        <f>B⓵_マスタ登録!$G$109</f>
        <v>販売数量の増加原因：売上</v>
      </c>
      <c r="Q75" s="263"/>
      <c r="R75" s="43" t="str">
        <f>B⓵_マスタ登録!$F$134</f>
        <v>営業部</v>
      </c>
      <c r="S75" s="264">
        <f>K75</f>
        <v>193</v>
      </c>
      <c r="T75" s="265"/>
      <c r="U75" s="49" t="s">
        <v>43</v>
      </c>
    </row>
    <row r="76" spans="2:21" ht="22.5" x14ac:dyDescent="0.55000000000000004">
      <c r="B76" s="14"/>
      <c r="C76" s="15"/>
      <c r="D76" s="15"/>
      <c r="E76" s="15"/>
      <c r="F76" s="15"/>
      <c r="G76" s="15"/>
      <c r="H76" s="15"/>
      <c r="I76" s="15"/>
      <c r="J76" s="15"/>
      <c r="K76" s="15"/>
      <c r="L76" s="15"/>
      <c r="M76" s="15"/>
      <c r="N76" s="15"/>
      <c r="O76" s="15"/>
      <c r="P76" s="15"/>
      <c r="Q76" s="15"/>
      <c r="R76" s="15"/>
      <c r="S76" s="15"/>
      <c r="T76" s="15"/>
      <c r="U76" s="49"/>
    </row>
    <row r="77" spans="2:21" ht="23" thickBot="1" x14ac:dyDescent="0.6">
      <c r="B77" s="47" t="s">
        <v>320</v>
      </c>
      <c r="C77" s="15"/>
      <c r="D77" s="15"/>
      <c r="E77" s="15"/>
      <c r="F77" s="15"/>
      <c r="G77" s="15"/>
      <c r="H77" s="15"/>
      <c r="I77" s="15"/>
      <c r="J77" s="15"/>
      <c r="K77" s="15"/>
      <c r="L77" s="15"/>
      <c r="M77" s="15"/>
      <c r="N77" s="15"/>
      <c r="O77" s="15"/>
      <c r="P77" s="15"/>
      <c r="Q77" s="15"/>
      <c r="R77" s="15"/>
      <c r="S77" s="15"/>
      <c r="T77" s="15"/>
      <c r="U77" s="49"/>
    </row>
    <row r="78" spans="2:21" ht="23" thickBot="1" x14ac:dyDescent="0.6">
      <c r="B78" s="101" t="s">
        <v>340</v>
      </c>
      <c r="C78" s="78">
        <v>44561</v>
      </c>
      <c r="D78" s="173">
        <f>B⓵_マスタ登録!$F$36</f>
        <v>199</v>
      </c>
      <c r="E78" s="174"/>
      <c r="F78" s="173" t="str">
        <f>B⓵_マスタ登録!$G$36</f>
        <v>仮勘定</v>
      </c>
      <c r="G78" s="186"/>
      <c r="H78" s="174"/>
      <c r="I78" s="173" t="str">
        <f>B⓵_マスタ登録!$F$134</f>
        <v>営業部</v>
      </c>
      <c r="J78" s="174"/>
      <c r="K78" s="268">
        <f>S78</f>
        <v>20140</v>
      </c>
      <c r="L78" s="269"/>
      <c r="M78" s="270"/>
      <c r="N78" s="80" t="s">
        <v>459</v>
      </c>
      <c r="O78" s="43">
        <f>B⓵_マスタ登録!$J$75</f>
        <v>400</v>
      </c>
      <c r="P78" s="173" t="str">
        <f>B⓵_マスタ登録!$G$52</f>
        <v>売上高</v>
      </c>
      <c r="Q78" s="174"/>
      <c r="R78" s="43" t="str">
        <f>B⓵_マスタ登録!$F$134</f>
        <v>営業部</v>
      </c>
      <c r="S78" s="271">
        <f>'B②-1_【営業部】入力画面'!$P$43</f>
        <v>20140</v>
      </c>
      <c r="T78" s="272"/>
      <c r="U78" s="49" t="s">
        <v>458</v>
      </c>
    </row>
    <row r="79" spans="2:21" ht="23" thickBot="1" x14ac:dyDescent="0.6">
      <c r="B79" s="102" t="s">
        <v>321</v>
      </c>
      <c r="C79" s="103"/>
      <c r="D79" s="103"/>
      <c r="E79" s="103"/>
      <c r="F79" s="103"/>
      <c r="G79" s="103"/>
      <c r="H79" s="103"/>
      <c r="I79" s="103"/>
      <c r="J79" s="103"/>
      <c r="K79" s="104"/>
      <c r="L79" s="104"/>
      <c r="M79" s="104"/>
      <c r="N79" s="48"/>
      <c r="O79" s="103"/>
      <c r="P79" s="103"/>
      <c r="Q79" s="103"/>
      <c r="R79" s="103"/>
      <c r="S79" s="105"/>
      <c r="T79" s="105"/>
      <c r="U79" s="49"/>
    </row>
    <row r="80" spans="2:21" ht="23" thickBot="1" x14ac:dyDescent="0.6">
      <c r="B80" s="101" t="s">
        <v>341</v>
      </c>
      <c r="C80" s="78">
        <f>C78</f>
        <v>44561</v>
      </c>
      <c r="D80" s="173">
        <f>B⓵_マスタ登録!$F$107</f>
        <v>701</v>
      </c>
      <c r="E80" s="174"/>
      <c r="F80" s="173" t="str">
        <f>B⓵_マスタ登録!$G$107</f>
        <v>販売数量</v>
      </c>
      <c r="G80" s="186"/>
      <c r="H80" s="174"/>
      <c r="I80" s="173" t="str">
        <f>B⓵_マスタ登録!$F$134</f>
        <v>営業部</v>
      </c>
      <c r="J80" s="174"/>
      <c r="K80" s="259">
        <f>'B②-1_【営業部】入力画面'!$P$39</f>
        <v>212</v>
      </c>
      <c r="L80" s="260"/>
      <c r="M80" s="261"/>
      <c r="N80" s="80" t="s">
        <v>324</v>
      </c>
      <c r="O80" s="43">
        <f>B⓵_マスタ登録!$F$109</f>
        <v>702</v>
      </c>
      <c r="P80" s="262" t="str">
        <f>B⓵_マスタ登録!$G$109</f>
        <v>販売数量の増加原因：売上</v>
      </c>
      <c r="Q80" s="263"/>
      <c r="R80" s="43" t="str">
        <f>B⓵_マスタ登録!$F$134</f>
        <v>営業部</v>
      </c>
      <c r="S80" s="264">
        <f>K80</f>
        <v>212</v>
      </c>
      <c r="T80" s="265"/>
      <c r="U80" s="49" t="s">
        <v>43</v>
      </c>
    </row>
    <row r="81" spans="2:21" ht="22.5" x14ac:dyDescent="0.55000000000000004">
      <c r="B81" s="14"/>
      <c r="C81" s="15"/>
      <c r="D81" s="15"/>
      <c r="E81" s="15"/>
      <c r="F81" s="15"/>
      <c r="G81" s="15"/>
      <c r="H81" s="15"/>
      <c r="I81" s="15"/>
      <c r="J81" s="15"/>
      <c r="K81" s="15"/>
      <c r="L81" s="15"/>
      <c r="M81" s="15"/>
      <c r="N81" s="15"/>
      <c r="O81" s="15"/>
      <c r="P81" s="15"/>
      <c r="Q81" s="15"/>
      <c r="R81" s="15"/>
      <c r="S81" s="15"/>
      <c r="T81" s="15"/>
      <c r="U81" s="49"/>
    </row>
    <row r="82" spans="2:21" ht="23" thickBot="1" x14ac:dyDescent="0.6">
      <c r="B82" s="47" t="s">
        <v>320</v>
      </c>
      <c r="C82" s="15"/>
      <c r="D82" s="15"/>
      <c r="E82" s="15"/>
      <c r="F82" s="15"/>
      <c r="G82" s="15"/>
      <c r="H82" s="15"/>
      <c r="I82" s="15"/>
      <c r="J82" s="15"/>
      <c r="K82" s="15"/>
      <c r="L82" s="15"/>
      <c r="M82" s="15"/>
      <c r="N82" s="15"/>
      <c r="O82" s="15"/>
      <c r="P82" s="15"/>
      <c r="Q82" s="15"/>
      <c r="R82" s="15"/>
      <c r="S82" s="15"/>
      <c r="T82" s="15"/>
      <c r="U82" s="49"/>
    </row>
    <row r="83" spans="2:21" ht="23" thickBot="1" x14ac:dyDescent="0.6">
      <c r="B83" s="101" t="s">
        <v>342</v>
      </c>
      <c r="C83" s="78">
        <v>44592</v>
      </c>
      <c r="D83" s="173">
        <f>B⓵_マスタ登録!$F$36</f>
        <v>199</v>
      </c>
      <c r="E83" s="174"/>
      <c r="F83" s="173" t="str">
        <f>B⓵_マスタ登録!$G$36</f>
        <v>仮勘定</v>
      </c>
      <c r="G83" s="186"/>
      <c r="H83" s="174"/>
      <c r="I83" s="173" t="str">
        <f>B⓵_マスタ登録!$F$134</f>
        <v>営業部</v>
      </c>
      <c r="J83" s="174"/>
      <c r="K83" s="268">
        <f>S83</f>
        <v>22135</v>
      </c>
      <c r="L83" s="269"/>
      <c r="M83" s="270"/>
      <c r="N83" s="80" t="s">
        <v>459</v>
      </c>
      <c r="O83" s="43">
        <f>B⓵_マスタ登録!$J$75</f>
        <v>400</v>
      </c>
      <c r="P83" s="173" t="str">
        <f>B⓵_マスタ登録!$G$52</f>
        <v>売上高</v>
      </c>
      <c r="Q83" s="174"/>
      <c r="R83" s="43" t="str">
        <f>B⓵_マスタ登録!$F$134</f>
        <v>営業部</v>
      </c>
      <c r="S83" s="271">
        <f>'B②-1_【営業部】入力画面'!$Q$43</f>
        <v>22135</v>
      </c>
      <c r="T83" s="272"/>
      <c r="U83" s="49" t="s">
        <v>458</v>
      </c>
    </row>
    <row r="84" spans="2:21" ht="23" thickBot="1" x14ac:dyDescent="0.6">
      <c r="B84" s="102" t="s">
        <v>321</v>
      </c>
      <c r="C84" s="103"/>
      <c r="D84" s="103"/>
      <c r="E84" s="103"/>
      <c r="F84" s="103"/>
      <c r="G84" s="103"/>
      <c r="H84" s="103"/>
      <c r="I84" s="103"/>
      <c r="J84" s="103"/>
      <c r="K84" s="104"/>
      <c r="L84" s="104"/>
      <c r="M84" s="104"/>
      <c r="N84" s="48"/>
      <c r="O84" s="103"/>
      <c r="P84" s="103"/>
      <c r="Q84" s="103"/>
      <c r="R84" s="103"/>
      <c r="S84" s="105"/>
      <c r="T84" s="105"/>
      <c r="U84" s="49"/>
    </row>
    <row r="85" spans="2:21" ht="23" thickBot="1" x14ac:dyDescent="0.6">
      <c r="B85" s="101" t="s">
        <v>343</v>
      </c>
      <c r="C85" s="78">
        <f>C83</f>
        <v>44592</v>
      </c>
      <c r="D85" s="173">
        <f>B⓵_マスタ登録!$F$107</f>
        <v>701</v>
      </c>
      <c r="E85" s="174"/>
      <c r="F85" s="173" t="str">
        <f>B⓵_マスタ登録!$G$107</f>
        <v>販売数量</v>
      </c>
      <c r="G85" s="186"/>
      <c r="H85" s="174"/>
      <c r="I85" s="173" t="str">
        <f>B⓵_マスタ登録!$F$134</f>
        <v>営業部</v>
      </c>
      <c r="J85" s="174"/>
      <c r="K85" s="259">
        <f>'B②-1_【営業部】入力画面'!$Q$39</f>
        <v>233</v>
      </c>
      <c r="L85" s="260"/>
      <c r="M85" s="261"/>
      <c r="N85" s="80" t="s">
        <v>324</v>
      </c>
      <c r="O85" s="43">
        <f>B⓵_マスタ登録!$F$109</f>
        <v>702</v>
      </c>
      <c r="P85" s="262" t="str">
        <f>B⓵_マスタ登録!$G$109</f>
        <v>販売数量の増加原因：売上</v>
      </c>
      <c r="Q85" s="263"/>
      <c r="R85" s="43" t="str">
        <f>B⓵_マスタ登録!$F$134</f>
        <v>営業部</v>
      </c>
      <c r="S85" s="264">
        <f>K85</f>
        <v>233</v>
      </c>
      <c r="T85" s="265"/>
      <c r="U85" s="49" t="s">
        <v>43</v>
      </c>
    </row>
    <row r="86" spans="2:21" ht="22.5" x14ac:dyDescent="0.55000000000000004">
      <c r="B86" s="14"/>
      <c r="C86" s="15"/>
      <c r="D86" s="15"/>
      <c r="E86" s="15"/>
      <c r="F86" s="15"/>
      <c r="G86" s="15"/>
      <c r="H86" s="15"/>
      <c r="I86" s="15"/>
      <c r="J86" s="15"/>
      <c r="K86" s="15"/>
      <c r="L86" s="15"/>
      <c r="M86" s="15"/>
      <c r="N86" s="15"/>
      <c r="O86" s="15"/>
      <c r="P86" s="15"/>
      <c r="Q86" s="15"/>
      <c r="R86" s="15"/>
      <c r="S86" s="15"/>
      <c r="T86" s="15"/>
      <c r="U86" s="49"/>
    </row>
    <row r="87" spans="2:21" ht="23" thickBot="1" x14ac:dyDescent="0.6">
      <c r="B87" s="47" t="s">
        <v>320</v>
      </c>
      <c r="C87" s="15"/>
      <c r="D87" s="15"/>
      <c r="E87" s="15"/>
      <c r="F87" s="15"/>
      <c r="G87" s="15"/>
      <c r="H87" s="15"/>
      <c r="I87" s="15"/>
      <c r="J87" s="15"/>
      <c r="K87" s="15"/>
      <c r="L87" s="15"/>
      <c r="M87" s="15"/>
      <c r="N87" s="15"/>
      <c r="O87" s="15"/>
      <c r="P87" s="15"/>
      <c r="Q87" s="15"/>
      <c r="R87" s="15"/>
      <c r="S87" s="15"/>
      <c r="T87" s="15"/>
      <c r="U87" s="49"/>
    </row>
    <row r="88" spans="2:21" ht="23" thickBot="1" x14ac:dyDescent="0.6">
      <c r="B88" s="101" t="s">
        <v>344</v>
      </c>
      <c r="C88" s="78">
        <v>44620</v>
      </c>
      <c r="D88" s="173">
        <f>B⓵_マスタ登録!$F$36</f>
        <v>199</v>
      </c>
      <c r="E88" s="174"/>
      <c r="F88" s="173" t="str">
        <f>B⓵_マスタ登録!$G$36</f>
        <v>仮勘定</v>
      </c>
      <c r="G88" s="186"/>
      <c r="H88" s="174"/>
      <c r="I88" s="173" t="str">
        <f>B⓵_マスタ登録!$F$134</f>
        <v>営業部</v>
      </c>
      <c r="J88" s="174"/>
      <c r="K88" s="268">
        <f>S88</f>
        <v>24320</v>
      </c>
      <c r="L88" s="269"/>
      <c r="M88" s="270"/>
      <c r="N88" s="80" t="s">
        <v>459</v>
      </c>
      <c r="O88" s="43">
        <f>B⓵_マスタ登録!$J$75</f>
        <v>400</v>
      </c>
      <c r="P88" s="173" t="str">
        <f>B⓵_マスタ登録!$G$52</f>
        <v>売上高</v>
      </c>
      <c r="Q88" s="174"/>
      <c r="R88" s="43" t="str">
        <f>B⓵_マスタ登録!$F$134</f>
        <v>営業部</v>
      </c>
      <c r="S88" s="271">
        <f>'B②-1_【営業部】入力画面'!$R$43</f>
        <v>24320</v>
      </c>
      <c r="T88" s="272"/>
      <c r="U88" s="49" t="s">
        <v>458</v>
      </c>
    </row>
    <row r="89" spans="2:21" ht="23" thickBot="1" x14ac:dyDescent="0.6">
      <c r="B89" s="102" t="s">
        <v>321</v>
      </c>
      <c r="C89" s="103"/>
      <c r="D89" s="103"/>
      <c r="E89" s="103"/>
      <c r="F89" s="103"/>
      <c r="G89" s="103"/>
      <c r="H89" s="103"/>
      <c r="I89" s="103"/>
      <c r="J89" s="103"/>
      <c r="K89" s="104"/>
      <c r="L89" s="104"/>
      <c r="M89" s="104"/>
      <c r="N89" s="48"/>
      <c r="O89" s="103"/>
      <c r="P89" s="103"/>
      <c r="Q89" s="103"/>
      <c r="R89" s="103"/>
      <c r="S89" s="105"/>
      <c r="T89" s="105"/>
      <c r="U89" s="49"/>
    </row>
    <row r="90" spans="2:21" ht="23" thickBot="1" x14ac:dyDescent="0.6">
      <c r="B90" s="101" t="s">
        <v>345</v>
      </c>
      <c r="C90" s="78">
        <f>C88</f>
        <v>44620</v>
      </c>
      <c r="D90" s="173">
        <f>B⓵_マスタ登録!$F$107</f>
        <v>701</v>
      </c>
      <c r="E90" s="174"/>
      <c r="F90" s="173" t="str">
        <f>B⓵_マスタ登録!$G$107</f>
        <v>販売数量</v>
      </c>
      <c r="G90" s="186"/>
      <c r="H90" s="174"/>
      <c r="I90" s="173" t="str">
        <f>B⓵_マスタ登録!$F$134</f>
        <v>営業部</v>
      </c>
      <c r="J90" s="174"/>
      <c r="K90" s="259">
        <f>'B②-1_【営業部】入力画面'!$R$39</f>
        <v>256</v>
      </c>
      <c r="L90" s="260"/>
      <c r="M90" s="261"/>
      <c r="N90" s="80" t="s">
        <v>324</v>
      </c>
      <c r="O90" s="43">
        <f>B⓵_マスタ登録!$F$109</f>
        <v>702</v>
      </c>
      <c r="P90" s="262" t="str">
        <f>B⓵_マスタ登録!$G$109</f>
        <v>販売数量の増加原因：売上</v>
      </c>
      <c r="Q90" s="263"/>
      <c r="R90" s="43" t="str">
        <f>B⓵_マスタ登録!$F$134</f>
        <v>営業部</v>
      </c>
      <c r="S90" s="264">
        <f>K90</f>
        <v>256</v>
      </c>
      <c r="T90" s="265"/>
      <c r="U90" s="49" t="s">
        <v>43</v>
      </c>
    </row>
    <row r="91" spans="2:21" ht="22.5" x14ac:dyDescent="0.55000000000000004">
      <c r="B91" s="14"/>
      <c r="C91" s="15"/>
      <c r="D91" s="15"/>
      <c r="E91" s="15"/>
      <c r="F91" s="15"/>
      <c r="G91" s="15"/>
      <c r="H91" s="15"/>
      <c r="I91" s="15"/>
      <c r="J91" s="15"/>
      <c r="K91" s="15"/>
      <c r="L91" s="15"/>
      <c r="M91" s="15"/>
      <c r="N91" s="15"/>
      <c r="O91" s="15"/>
      <c r="P91" s="15"/>
      <c r="Q91" s="15"/>
      <c r="R91" s="15"/>
      <c r="S91" s="15"/>
      <c r="T91" s="15"/>
      <c r="U91" s="49"/>
    </row>
    <row r="92" spans="2:21" ht="23" thickBot="1" x14ac:dyDescent="0.6">
      <c r="B92" s="47" t="s">
        <v>320</v>
      </c>
      <c r="C92" s="15"/>
      <c r="D92" s="15"/>
      <c r="E92" s="15"/>
      <c r="F92" s="15"/>
      <c r="G92" s="15"/>
      <c r="H92" s="15"/>
      <c r="I92" s="15"/>
      <c r="J92" s="15"/>
      <c r="K92" s="15"/>
      <c r="L92" s="15"/>
      <c r="M92" s="15"/>
      <c r="N92" s="15"/>
      <c r="O92" s="15"/>
      <c r="P92" s="15"/>
      <c r="Q92" s="15"/>
      <c r="R92" s="15"/>
      <c r="S92" s="15"/>
      <c r="T92" s="15"/>
      <c r="U92" s="49"/>
    </row>
    <row r="93" spans="2:21" ht="23" thickBot="1" x14ac:dyDescent="0.6">
      <c r="B93" s="101" t="s">
        <v>346</v>
      </c>
      <c r="C93" s="78">
        <v>44651</v>
      </c>
      <c r="D93" s="173">
        <f>B⓵_マスタ登録!$F$36</f>
        <v>199</v>
      </c>
      <c r="E93" s="174"/>
      <c r="F93" s="173" t="str">
        <f>B⓵_マスタ登録!$G$36</f>
        <v>仮勘定</v>
      </c>
      <c r="G93" s="186"/>
      <c r="H93" s="174"/>
      <c r="I93" s="173" t="str">
        <f>B⓵_マスタ登録!$F$134</f>
        <v>営業部</v>
      </c>
      <c r="J93" s="174"/>
      <c r="K93" s="268"/>
      <c r="L93" s="269"/>
      <c r="M93" s="270"/>
      <c r="N93" s="80" t="s">
        <v>459</v>
      </c>
      <c r="O93" s="43">
        <f>B⓵_マスタ登録!$J$75</f>
        <v>400</v>
      </c>
      <c r="P93" s="173" t="str">
        <f>B⓵_マスタ登録!$G$52</f>
        <v>売上高</v>
      </c>
      <c r="Q93" s="174"/>
      <c r="R93" s="43" t="str">
        <f>B⓵_マスタ登録!$F$134</f>
        <v>営業部</v>
      </c>
      <c r="S93" s="271"/>
      <c r="T93" s="272"/>
      <c r="U93" s="49" t="s">
        <v>458</v>
      </c>
    </row>
    <row r="94" spans="2:21" ht="23" thickBot="1" x14ac:dyDescent="0.6">
      <c r="B94" s="102" t="s">
        <v>321</v>
      </c>
      <c r="C94" s="103"/>
      <c r="D94" s="103"/>
      <c r="E94" s="103"/>
      <c r="F94" s="103"/>
      <c r="G94" s="103"/>
      <c r="H94" s="103"/>
      <c r="I94" s="103"/>
      <c r="J94" s="103"/>
      <c r="K94" s="104"/>
      <c r="L94" s="104"/>
      <c r="M94" s="104"/>
      <c r="N94" s="48"/>
      <c r="O94" s="103"/>
      <c r="P94" s="103"/>
      <c r="Q94" s="103"/>
      <c r="R94" s="103"/>
      <c r="S94" s="105"/>
      <c r="T94" s="105"/>
      <c r="U94" s="49"/>
    </row>
    <row r="95" spans="2:21" ht="23" thickBot="1" x14ac:dyDescent="0.6">
      <c r="B95" s="101" t="s">
        <v>347</v>
      </c>
      <c r="C95" s="78">
        <f>C93</f>
        <v>44651</v>
      </c>
      <c r="D95" s="173">
        <f>B⓵_マスタ登録!$F$107</f>
        <v>701</v>
      </c>
      <c r="E95" s="174"/>
      <c r="F95" s="173" t="str">
        <f>B⓵_マスタ登録!$G$107</f>
        <v>販売数量</v>
      </c>
      <c r="G95" s="186"/>
      <c r="H95" s="174"/>
      <c r="I95" s="173" t="str">
        <f>B⓵_マスタ登録!$F$134</f>
        <v>営業部</v>
      </c>
      <c r="J95" s="174"/>
      <c r="K95" s="259"/>
      <c r="L95" s="260"/>
      <c r="M95" s="261"/>
      <c r="N95" s="80" t="s">
        <v>324</v>
      </c>
      <c r="O95" s="43">
        <f>B⓵_マスタ登録!$F$109</f>
        <v>702</v>
      </c>
      <c r="P95" s="262" t="str">
        <f>B⓵_マスタ登録!$G$109</f>
        <v>販売数量の増加原因：売上</v>
      </c>
      <c r="Q95" s="263"/>
      <c r="R95" s="43" t="str">
        <f>B⓵_マスタ登録!$F$134</f>
        <v>営業部</v>
      </c>
      <c r="S95" s="264"/>
      <c r="T95" s="265"/>
      <c r="U95" s="49" t="s">
        <v>43</v>
      </c>
    </row>
    <row r="96" spans="2:21" ht="22.5" x14ac:dyDescent="0.55000000000000004">
      <c r="B96" s="14"/>
      <c r="C96" s="15"/>
      <c r="D96" s="15"/>
      <c r="E96" s="15"/>
      <c r="F96" s="15"/>
      <c r="G96" s="15"/>
      <c r="H96" s="15"/>
      <c r="I96" s="15"/>
      <c r="J96" s="15"/>
      <c r="K96" s="15" t="s">
        <v>348</v>
      </c>
      <c r="L96" s="15"/>
      <c r="M96" s="15"/>
      <c r="N96" s="15"/>
      <c r="O96" s="15"/>
      <c r="P96" s="15"/>
      <c r="Q96" s="15"/>
      <c r="R96" s="15"/>
      <c r="S96" s="15"/>
      <c r="T96" s="15"/>
      <c r="U96" s="49"/>
    </row>
    <row r="97" spans="2:21" ht="22.5" x14ac:dyDescent="0.55000000000000004">
      <c r="B97" s="47" t="s">
        <v>389</v>
      </c>
      <c r="C97" s="15"/>
      <c r="D97" s="15"/>
      <c r="E97" s="15"/>
      <c r="F97" s="15"/>
      <c r="G97" s="15"/>
      <c r="H97" s="15"/>
      <c r="I97" s="15"/>
      <c r="J97" s="15"/>
      <c r="K97" s="15"/>
      <c r="L97" s="15"/>
      <c r="M97" s="15"/>
      <c r="N97" s="15"/>
      <c r="O97" s="15"/>
      <c r="P97" s="15"/>
      <c r="Q97" s="15"/>
      <c r="R97" s="15"/>
      <c r="S97" s="15"/>
      <c r="T97" s="15"/>
      <c r="U97" s="49"/>
    </row>
    <row r="98" spans="2:21" ht="22.5" x14ac:dyDescent="0.55000000000000004">
      <c r="B98" s="14"/>
      <c r="C98" s="15"/>
      <c r="D98" s="15"/>
      <c r="E98" s="15"/>
      <c r="F98" s="15"/>
      <c r="G98" s="15"/>
      <c r="H98" s="15"/>
      <c r="I98" s="15"/>
      <c r="J98" s="15"/>
      <c r="K98" s="15"/>
      <c r="L98" s="15"/>
      <c r="M98" s="15"/>
      <c r="N98" s="15"/>
      <c r="O98" s="15"/>
      <c r="P98" s="15"/>
      <c r="Q98" s="15"/>
      <c r="R98" s="15"/>
      <c r="S98" s="15"/>
      <c r="T98" s="15"/>
      <c r="U98" s="49"/>
    </row>
    <row r="99" spans="2:21" ht="23" thickBot="1" x14ac:dyDescent="0.6">
      <c r="B99" s="47" t="s">
        <v>320</v>
      </c>
      <c r="C99" s="15"/>
      <c r="D99" s="15"/>
      <c r="E99" s="15"/>
      <c r="F99" s="15"/>
      <c r="G99" s="15"/>
      <c r="H99" s="15"/>
      <c r="I99" s="15"/>
      <c r="J99" s="15"/>
      <c r="K99" s="15"/>
      <c r="L99" s="15"/>
      <c r="M99" s="15"/>
      <c r="N99" s="15"/>
      <c r="O99" s="15"/>
      <c r="P99" s="15"/>
      <c r="Q99" s="15"/>
      <c r="R99" s="15"/>
      <c r="S99" s="15"/>
      <c r="T99" s="15"/>
      <c r="U99" s="49"/>
    </row>
    <row r="100" spans="2:21" ht="23" thickBot="1" x14ac:dyDescent="0.6">
      <c r="B100" s="101" t="s">
        <v>322</v>
      </c>
      <c r="C100" s="78">
        <v>44316</v>
      </c>
      <c r="D100" s="173">
        <f>B⓵_マスタ登録!$G$60</f>
        <v>509</v>
      </c>
      <c r="E100" s="174"/>
      <c r="F100" s="173" t="str">
        <f>B⓵_マスタ登録!$H$60</f>
        <v>予定売上原価</v>
      </c>
      <c r="G100" s="186"/>
      <c r="H100" s="174"/>
      <c r="I100" s="173" t="str">
        <f>B⓵_マスタ登録!$F$134</f>
        <v>営業部</v>
      </c>
      <c r="J100" s="174"/>
      <c r="K100" s="282">
        <f>'B②-1_【営業部】入力画面'!$N$49</f>
        <v>5700</v>
      </c>
      <c r="L100" s="283"/>
      <c r="M100" s="284"/>
      <c r="N100" s="80" t="s">
        <v>459</v>
      </c>
      <c r="O100" s="43">
        <f>B⓵_マスタ登録!$F$36</f>
        <v>199</v>
      </c>
      <c r="P100" s="173" t="str">
        <f>B⓵_マスタ登録!$G$36</f>
        <v>仮勘定</v>
      </c>
      <c r="Q100" s="174"/>
      <c r="R100" s="43" t="str">
        <f>B⓵_マスタ登録!$F$134</f>
        <v>営業部</v>
      </c>
      <c r="S100" s="280">
        <f>K100</f>
        <v>5700</v>
      </c>
      <c r="T100" s="281"/>
      <c r="U100" s="49" t="s">
        <v>458</v>
      </c>
    </row>
    <row r="101" spans="2:21" ht="23" thickBot="1" x14ac:dyDescent="0.6">
      <c r="B101" s="47" t="s">
        <v>320</v>
      </c>
      <c r="C101" s="103"/>
      <c r="D101" s="103"/>
      <c r="E101" s="103"/>
      <c r="F101" s="103"/>
      <c r="G101" s="103"/>
      <c r="H101" s="103"/>
      <c r="I101" s="103"/>
      <c r="J101" s="103"/>
      <c r="K101" s="104"/>
      <c r="L101" s="104"/>
      <c r="M101" s="104"/>
      <c r="N101" s="48"/>
      <c r="O101" s="103"/>
      <c r="P101" s="103"/>
      <c r="Q101" s="103"/>
      <c r="R101" s="103"/>
      <c r="S101" s="105"/>
      <c r="T101" s="105"/>
      <c r="U101" s="49"/>
    </row>
    <row r="102" spans="2:21" ht="23" thickBot="1" x14ac:dyDescent="0.6">
      <c r="B102" s="101" t="s">
        <v>323</v>
      </c>
      <c r="C102" s="78">
        <f>C100</f>
        <v>44316</v>
      </c>
      <c r="D102" s="173">
        <f>B⓵_マスタ登録!$G$60</f>
        <v>509</v>
      </c>
      <c r="E102" s="174"/>
      <c r="F102" s="173" t="str">
        <f>B⓵_マスタ登録!$H$60</f>
        <v>予定売上原価</v>
      </c>
      <c r="G102" s="186"/>
      <c r="H102" s="174"/>
      <c r="I102" s="173" t="str">
        <f>B⓵_マスタ登録!$F$137</f>
        <v>調整組織</v>
      </c>
      <c r="J102" s="174"/>
      <c r="K102" s="277">
        <f>'B②-1_【営業部】入力画面'!$N$53</f>
        <v>-5700</v>
      </c>
      <c r="L102" s="278"/>
      <c r="M102" s="279"/>
      <c r="N102" s="80" t="s">
        <v>459</v>
      </c>
      <c r="O102" s="43">
        <f>B⓵_マスタ登録!$F$36</f>
        <v>199</v>
      </c>
      <c r="P102" s="173" t="str">
        <f>B⓵_マスタ登録!$G$36</f>
        <v>仮勘定</v>
      </c>
      <c r="Q102" s="174"/>
      <c r="R102" s="43" t="str">
        <f>B⓵_マスタ登録!$F$137</f>
        <v>調整組織</v>
      </c>
      <c r="S102" s="280">
        <f>K102</f>
        <v>-5700</v>
      </c>
      <c r="T102" s="281"/>
      <c r="U102" s="49" t="s">
        <v>458</v>
      </c>
    </row>
    <row r="103" spans="2:21" ht="22.5" x14ac:dyDescent="0.55000000000000004">
      <c r="B103" s="14"/>
      <c r="C103" s="15"/>
      <c r="D103" s="15"/>
      <c r="E103" s="15"/>
      <c r="F103" s="15"/>
      <c r="G103" s="15"/>
      <c r="H103" s="15"/>
      <c r="I103" s="15"/>
      <c r="J103" s="15"/>
      <c r="K103" s="15"/>
      <c r="L103" s="15"/>
      <c r="M103" s="15"/>
      <c r="N103" s="15"/>
      <c r="O103" s="15"/>
      <c r="P103" s="15"/>
      <c r="Q103" s="15"/>
      <c r="R103" s="15"/>
      <c r="S103" s="15"/>
      <c r="T103" s="15"/>
      <c r="U103" s="49"/>
    </row>
    <row r="104" spans="2:21" ht="23" thickBot="1" x14ac:dyDescent="0.6">
      <c r="B104" s="47" t="s">
        <v>320</v>
      </c>
      <c r="C104" s="15"/>
      <c r="D104" s="15"/>
      <c r="E104" s="15"/>
      <c r="F104" s="15"/>
      <c r="G104" s="15"/>
      <c r="H104" s="15"/>
      <c r="I104" s="15"/>
      <c r="J104" s="15"/>
      <c r="K104" s="15"/>
      <c r="L104" s="15"/>
      <c r="M104" s="15"/>
      <c r="N104" s="15"/>
      <c r="O104" s="15"/>
      <c r="P104" s="15"/>
      <c r="Q104" s="15"/>
      <c r="R104" s="15"/>
      <c r="S104" s="15"/>
      <c r="T104" s="15"/>
      <c r="U104" s="49"/>
    </row>
    <row r="105" spans="2:21" ht="23" thickBot="1" x14ac:dyDescent="0.6">
      <c r="B105" s="101" t="s">
        <v>326</v>
      </c>
      <c r="C105" s="78">
        <v>44347</v>
      </c>
      <c r="D105" s="173">
        <f>B⓵_マスタ登録!$F$36</f>
        <v>199</v>
      </c>
      <c r="E105" s="174"/>
      <c r="F105" s="173" t="str">
        <f>B⓵_マスタ登録!$H$60</f>
        <v>予定売上原価</v>
      </c>
      <c r="G105" s="186"/>
      <c r="H105" s="174"/>
      <c r="I105" s="173" t="str">
        <f>B⓵_マスタ登録!$F$134</f>
        <v>営業部</v>
      </c>
      <c r="J105" s="174"/>
      <c r="K105" s="282">
        <f>'B②-1_【営業部】入力画面'!$O$49</f>
        <v>6270</v>
      </c>
      <c r="L105" s="283"/>
      <c r="M105" s="284"/>
      <c r="N105" s="80" t="s">
        <v>459</v>
      </c>
      <c r="O105" s="43">
        <f>B⓵_マスタ登録!$F$36</f>
        <v>199</v>
      </c>
      <c r="P105" s="173" t="str">
        <f>B⓵_マスタ登録!$G$36</f>
        <v>仮勘定</v>
      </c>
      <c r="Q105" s="174"/>
      <c r="R105" s="43" t="str">
        <f>B⓵_マスタ登録!$F$134</f>
        <v>営業部</v>
      </c>
      <c r="S105" s="280">
        <f>K105</f>
        <v>6270</v>
      </c>
      <c r="T105" s="281"/>
      <c r="U105" s="49" t="s">
        <v>458</v>
      </c>
    </row>
    <row r="106" spans="2:21" ht="23" thickBot="1" x14ac:dyDescent="0.6">
      <c r="B106" s="47" t="s">
        <v>320</v>
      </c>
      <c r="C106" s="103"/>
      <c r="D106" s="103"/>
      <c r="E106" s="103"/>
      <c r="F106" s="103"/>
      <c r="G106" s="103"/>
      <c r="H106" s="103"/>
      <c r="I106" s="103"/>
      <c r="J106" s="103"/>
      <c r="K106" s="104"/>
      <c r="L106" s="104"/>
      <c r="M106" s="104"/>
      <c r="N106" s="48"/>
      <c r="O106" s="103"/>
      <c r="P106" s="103"/>
      <c r="Q106" s="103"/>
      <c r="R106" s="103"/>
      <c r="S106" s="105"/>
      <c r="T106" s="105"/>
      <c r="U106" s="49"/>
    </row>
    <row r="107" spans="2:21" ht="23" thickBot="1" x14ac:dyDescent="0.6">
      <c r="B107" s="101" t="s">
        <v>327</v>
      </c>
      <c r="C107" s="78">
        <f>C105</f>
        <v>44347</v>
      </c>
      <c r="D107" s="173">
        <f>B⓵_マスタ登録!$F$107</f>
        <v>701</v>
      </c>
      <c r="E107" s="174"/>
      <c r="F107" s="173" t="str">
        <f>B⓵_マスタ登録!$H$60</f>
        <v>予定売上原価</v>
      </c>
      <c r="G107" s="186"/>
      <c r="H107" s="174"/>
      <c r="I107" s="173" t="str">
        <f>B⓵_マスタ登録!$F$137</f>
        <v>調整組織</v>
      </c>
      <c r="J107" s="174"/>
      <c r="K107" s="277">
        <f>'B②-1_【営業部】入力画面'!$O$53</f>
        <v>-6270</v>
      </c>
      <c r="L107" s="278"/>
      <c r="M107" s="279"/>
      <c r="N107" s="80" t="s">
        <v>459</v>
      </c>
      <c r="O107" s="43">
        <f>B⓵_マスタ登録!$F$36</f>
        <v>199</v>
      </c>
      <c r="P107" s="173" t="str">
        <f>B⓵_マスタ登録!$G$36</f>
        <v>仮勘定</v>
      </c>
      <c r="Q107" s="174"/>
      <c r="R107" s="43" t="str">
        <f>B⓵_マスタ登録!$F$137</f>
        <v>調整組織</v>
      </c>
      <c r="S107" s="280">
        <f>K107</f>
        <v>-6270</v>
      </c>
      <c r="T107" s="281"/>
      <c r="U107" s="49" t="s">
        <v>458</v>
      </c>
    </row>
    <row r="108" spans="2:21" ht="22.5" x14ac:dyDescent="0.55000000000000004">
      <c r="B108" s="14"/>
      <c r="C108" s="15"/>
      <c r="D108" s="15"/>
      <c r="E108" s="15"/>
      <c r="F108" s="15"/>
      <c r="G108" s="15"/>
      <c r="H108" s="15"/>
      <c r="I108" s="15"/>
      <c r="J108" s="15"/>
      <c r="K108" s="15"/>
      <c r="L108" s="15"/>
      <c r="M108" s="15"/>
      <c r="N108" s="15"/>
      <c r="O108" s="15"/>
      <c r="P108" s="15"/>
      <c r="Q108" s="15"/>
      <c r="R108" s="15"/>
      <c r="S108" s="15"/>
      <c r="T108" s="15"/>
      <c r="U108" s="49"/>
    </row>
    <row r="109" spans="2:21" ht="23" thickBot="1" x14ac:dyDescent="0.6">
      <c r="B109" s="47" t="s">
        <v>320</v>
      </c>
      <c r="C109" s="15"/>
      <c r="D109" s="15"/>
      <c r="E109" s="15"/>
      <c r="F109" s="15"/>
      <c r="G109" s="15"/>
      <c r="H109" s="15"/>
      <c r="I109" s="15"/>
      <c r="J109" s="15"/>
      <c r="K109" s="15"/>
      <c r="L109" s="15"/>
      <c r="M109" s="15"/>
      <c r="N109" s="15"/>
      <c r="O109" s="15"/>
      <c r="P109" s="15"/>
      <c r="Q109" s="15"/>
      <c r="R109" s="15"/>
      <c r="S109" s="15"/>
      <c r="T109" s="15"/>
      <c r="U109" s="49"/>
    </row>
    <row r="110" spans="2:21" ht="23" thickBot="1" x14ac:dyDescent="0.6">
      <c r="B110" s="101" t="s">
        <v>328</v>
      </c>
      <c r="C110" s="78">
        <v>44377</v>
      </c>
      <c r="D110" s="173">
        <f>B⓵_マスタ登録!$F$36</f>
        <v>199</v>
      </c>
      <c r="E110" s="174"/>
      <c r="F110" s="173" t="str">
        <f>B⓵_マスタ登録!$H$60</f>
        <v>予定売上原価</v>
      </c>
      <c r="G110" s="186"/>
      <c r="H110" s="174"/>
      <c r="I110" s="173" t="str">
        <f>B⓵_マスタ登録!$F$134</f>
        <v>営業部</v>
      </c>
      <c r="J110" s="174"/>
      <c r="K110" s="282">
        <f>'B②-1_【営業部】入力画面'!$P$49</f>
        <v>6897</v>
      </c>
      <c r="L110" s="283"/>
      <c r="M110" s="284"/>
      <c r="N110" s="80" t="s">
        <v>459</v>
      </c>
      <c r="O110" s="43">
        <f>B⓵_マスタ登録!$F$36</f>
        <v>199</v>
      </c>
      <c r="P110" s="173" t="str">
        <f>B⓵_マスタ登録!$G$36</f>
        <v>仮勘定</v>
      </c>
      <c r="Q110" s="174"/>
      <c r="R110" s="43" t="str">
        <f>B⓵_マスタ登録!$F$134</f>
        <v>営業部</v>
      </c>
      <c r="S110" s="280">
        <f>K110</f>
        <v>6897</v>
      </c>
      <c r="T110" s="281"/>
      <c r="U110" s="49" t="s">
        <v>458</v>
      </c>
    </row>
    <row r="111" spans="2:21" ht="23" thickBot="1" x14ac:dyDescent="0.6">
      <c r="B111" s="47" t="s">
        <v>320</v>
      </c>
      <c r="C111" s="103"/>
      <c r="D111" s="103"/>
      <c r="E111" s="103"/>
      <c r="F111" s="103"/>
      <c r="G111" s="103"/>
      <c r="H111" s="103"/>
      <c r="I111" s="103"/>
      <c r="J111" s="103"/>
      <c r="K111" s="104"/>
      <c r="L111" s="104"/>
      <c r="M111" s="104"/>
      <c r="N111" s="48"/>
      <c r="O111" s="103"/>
      <c r="P111" s="103"/>
      <c r="Q111" s="103"/>
      <c r="R111" s="103"/>
      <c r="S111" s="105"/>
      <c r="T111" s="105"/>
      <c r="U111" s="49"/>
    </row>
    <row r="112" spans="2:21" ht="23" thickBot="1" x14ac:dyDescent="0.6">
      <c r="B112" s="101" t="s">
        <v>329</v>
      </c>
      <c r="C112" s="78">
        <f>C110</f>
        <v>44377</v>
      </c>
      <c r="D112" s="173">
        <f>B⓵_マスタ登録!$F$107</f>
        <v>701</v>
      </c>
      <c r="E112" s="174"/>
      <c r="F112" s="173" t="str">
        <f>B⓵_マスタ登録!$H$60</f>
        <v>予定売上原価</v>
      </c>
      <c r="G112" s="186"/>
      <c r="H112" s="174"/>
      <c r="I112" s="173" t="str">
        <f>B⓵_マスタ登録!$F$137</f>
        <v>調整組織</v>
      </c>
      <c r="J112" s="174"/>
      <c r="K112" s="277">
        <f>'B②-1_【営業部】入力画面'!$P$53</f>
        <v>-6897</v>
      </c>
      <c r="L112" s="278"/>
      <c r="M112" s="279"/>
      <c r="N112" s="80" t="s">
        <v>459</v>
      </c>
      <c r="O112" s="43">
        <f>B⓵_マスタ登録!$F$36</f>
        <v>199</v>
      </c>
      <c r="P112" s="173" t="str">
        <f>B⓵_マスタ登録!$G$36</f>
        <v>仮勘定</v>
      </c>
      <c r="Q112" s="174"/>
      <c r="R112" s="43" t="str">
        <f>B⓵_マスタ登録!$F$137</f>
        <v>調整組織</v>
      </c>
      <c r="S112" s="280">
        <f>K112</f>
        <v>-6897</v>
      </c>
      <c r="T112" s="281"/>
      <c r="U112" s="49" t="s">
        <v>458</v>
      </c>
    </row>
    <row r="113" spans="2:21" ht="22.5" x14ac:dyDescent="0.55000000000000004">
      <c r="B113" s="14"/>
      <c r="C113" s="15"/>
      <c r="D113" s="15"/>
      <c r="E113" s="15"/>
      <c r="F113" s="15"/>
      <c r="G113" s="15"/>
      <c r="H113" s="15"/>
      <c r="I113" s="15"/>
      <c r="J113" s="15"/>
      <c r="K113" s="15"/>
      <c r="L113" s="15"/>
      <c r="M113" s="15"/>
      <c r="N113" s="15"/>
      <c r="O113" s="15"/>
      <c r="P113" s="15"/>
      <c r="Q113" s="15"/>
      <c r="R113" s="15"/>
      <c r="S113" s="15"/>
      <c r="T113" s="15"/>
      <c r="U113" s="49"/>
    </row>
    <row r="114" spans="2:21" ht="23" thickBot="1" x14ac:dyDescent="0.6">
      <c r="B114" s="47" t="s">
        <v>320</v>
      </c>
      <c r="C114" s="15"/>
      <c r="D114" s="15"/>
      <c r="E114" s="15"/>
      <c r="F114" s="15"/>
      <c r="G114" s="15"/>
      <c r="H114" s="15"/>
      <c r="I114" s="15"/>
      <c r="J114" s="15"/>
      <c r="K114" s="15"/>
      <c r="L114" s="15"/>
      <c r="M114" s="15"/>
      <c r="N114" s="15"/>
      <c r="O114" s="15"/>
      <c r="P114" s="15"/>
      <c r="Q114" s="15"/>
      <c r="R114" s="15"/>
      <c r="S114" s="15"/>
      <c r="T114" s="15"/>
      <c r="U114" s="49"/>
    </row>
    <row r="115" spans="2:21" ht="23" thickBot="1" x14ac:dyDescent="0.6">
      <c r="B115" s="101" t="s">
        <v>330</v>
      </c>
      <c r="C115" s="78">
        <v>44408</v>
      </c>
      <c r="D115" s="173">
        <f>B⓵_マスタ登録!$F$36</f>
        <v>199</v>
      </c>
      <c r="E115" s="174"/>
      <c r="F115" s="173" t="str">
        <f>B⓵_マスタ登録!$H$60</f>
        <v>予定売上原価</v>
      </c>
      <c r="G115" s="186"/>
      <c r="H115" s="174"/>
      <c r="I115" s="173" t="str">
        <f>B⓵_マスタ登録!$F$134</f>
        <v>営業部</v>
      </c>
      <c r="J115" s="174"/>
      <c r="K115" s="282">
        <f>'B②-1_【営業部】入力画面'!Q49</f>
        <v>7581</v>
      </c>
      <c r="L115" s="283"/>
      <c r="M115" s="284"/>
      <c r="N115" s="80" t="s">
        <v>459</v>
      </c>
      <c r="O115" s="43">
        <f>B⓵_マスタ登録!$F$36</f>
        <v>199</v>
      </c>
      <c r="P115" s="173" t="str">
        <f>B⓵_マスタ登録!$G$36</f>
        <v>仮勘定</v>
      </c>
      <c r="Q115" s="174"/>
      <c r="R115" s="43" t="str">
        <f>B⓵_マスタ登録!$F$134</f>
        <v>営業部</v>
      </c>
      <c r="S115" s="280">
        <f>K115</f>
        <v>7581</v>
      </c>
      <c r="T115" s="281"/>
      <c r="U115" s="49" t="s">
        <v>458</v>
      </c>
    </row>
    <row r="116" spans="2:21" ht="23" thickBot="1" x14ac:dyDescent="0.6">
      <c r="B116" s="47" t="s">
        <v>320</v>
      </c>
      <c r="C116" s="103"/>
      <c r="D116" s="103"/>
      <c r="E116" s="103"/>
      <c r="F116" s="103"/>
      <c r="G116" s="103"/>
      <c r="H116" s="103"/>
      <c r="I116" s="103"/>
      <c r="J116" s="103"/>
      <c r="K116" s="104"/>
      <c r="L116" s="104"/>
      <c r="M116" s="104"/>
      <c r="N116" s="48"/>
      <c r="O116" s="103"/>
      <c r="P116" s="103"/>
      <c r="Q116" s="103"/>
      <c r="R116" s="103"/>
      <c r="S116" s="105"/>
      <c r="T116" s="105"/>
      <c r="U116" s="49"/>
    </row>
    <row r="117" spans="2:21" ht="23" thickBot="1" x14ac:dyDescent="0.6">
      <c r="B117" s="101" t="s">
        <v>331</v>
      </c>
      <c r="C117" s="78">
        <f>C115</f>
        <v>44408</v>
      </c>
      <c r="D117" s="173">
        <f>B⓵_マスタ登録!$F$107</f>
        <v>701</v>
      </c>
      <c r="E117" s="174"/>
      <c r="F117" s="173" t="str">
        <f>B⓵_マスタ登録!$H$60</f>
        <v>予定売上原価</v>
      </c>
      <c r="G117" s="186"/>
      <c r="H117" s="174"/>
      <c r="I117" s="173" t="str">
        <f>B⓵_マスタ登録!$F$137</f>
        <v>調整組織</v>
      </c>
      <c r="J117" s="174"/>
      <c r="K117" s="277">
        <f>'B②-1_【営業部】入力画面'!Q53</f>
        <v>-7581</v>
      </c>
      <c r="L117" s="278"/>
      <c r="M117" s="279"/>
      <c r="N117" s="80" t="s">
        <v>459</v>
      </c>
      <c r="O117" s="43">
        <f>B⓵_マスタ登録!$F$36</f>
        <v>199</v>
      </c>
      <c r="P117" s="173" t="str">
        <f>B⓵_マスタ登録!$G$36</f>
        <v>仮勘定</v>
      </c>
      <c r="Q117" s="174"/>
      <c r="R117" s="43" t="str">
        <f>B⓵_マスタ登録!$F$137</f>
        <v>調整組織</v>
      </c>
      <c r="S117" s="280">
        <f>K117</f>
        <v>-7581</v>
      </c>
      <c r="T117" s="281"/>
      <c r="U117" s="49" t="s">
        <v>458</v>
      </c>
    </row>
    <row r="118" spans="2:21" ht="22.5" x14ac:dyDescent="0.55000000000000004">
      <c r="B118" s="14"/>
      <c r="C118" s="15"/>
      <c r="D118" s="15"/>
      <c r="E118" s="15"/>
      <c r="F118" s="15"/>
      <c r="G118" s="15"/>
      <c r="H118" s="15"/>
      <c r="I118" s="15"/>
      <c r="J118" s="15"/>
      <c r="K118" s="15"/>
      <c r="L118" s="15"/>
      <c r="M118" s="15"/>
      <c r="N118" s="15"/>
      <c r="O118" s="15"/>
      <c r="P118" s="15"/>
      <c r="Q118" s="15"/>
      <c r="R118" s="15"/>
      <c r="S118" s="15"/>
      <c r="T118" s="15"/>
      <c r="U118" s="49"/>
    </row>
    <row r="119" spans="2:21" ht="23" thickBot="1" x14ac:dyDescent="0.6">
      <c r="B119" s="47" t="s">
        <v>320</v>
      </c>
      <c r="C119" s="15"/>
      <c r="D119" s="15"/>
      <c r="E119" s="15"/>
      <c r="F119" s="15"/>
      <c r="G119" s="15"/>
      <c r="H119" s="15"/>
      <c r="I119" s="15"/>
      <c r="J119" s="15"/>
      <c r="K119" s="15"/>
      <c r="L119" s="15"/>
      <c r="M119" s="15"/>
      <c r="N119" s="15"/>
      <c r="O119" s="15"/>
      <c r="P119" s="15"/>
      <c r="Q119" s="15"/>
      <c r="R119" s="15"/>
      <c r="S119" s="15"/>
      <c r="T119" s="15"/>
      <c r="U119" s="49"/>
    </row>
    <row r="120" spans="2:21" ht="23" thickBot="1" x14ac:dyDescent="0.6">
      <c r="B120" s="101" t="s">
        <v>332</v>
      </c>
      <c r="C120" s="78">
        <v>44439</v>
      </c>
      <c r="D120" s="173">
        <f>B⓵_マスタ登録!$F$36</f>
        <v>199</v>
      </c>
      <c r="E120" s="174"/>
      <c r="F120" s="173" t="str">
        <f>B⓵_マスタ登録!$H$60</f>
        <v>予定売上原価</v>
      </c>
      <c r="G120" s="186"/>
      <c r="H120" s="174"/>
      <c r="I120" s="173" t="str">
        <f>B⓵_マスタ登録!$F$134</f>
        <v>営業部</v>
      </c>
      <c r="J120" s="174"/>
      <c r="K120" s="282">
        <f>'B②-1_【営業部】入力画面'!R49</f>
        <v>8322</v>
      </c>
      <c r="L120" s="283"/>
      <c r="M120" s="284"/>
      <c r="N120" s="80" t="s">
        <v>459</v>
      </c>
      <c r="O120" s="43">
        <f>B⓵_マスタ登録!$F$36</f>
        <v>199</v>
      </c>
      <c r="P120" s="173" t="str">
        <f>B⓵_マスタ登録!$G$36</f>
        <v>仮勘定</v>
      </c>
      <c r="Q120" s="174"/>
      <c r="R120" s="43" t="str">
        <f>B⓵_マスタ登録!$F$134</f>
        <v>営業部</v>
      </c>
      <c r="S120" s="280">
        <f>K120</f>
        <v>8322</v>
      </c>
      <c r="T120" s="281"/>
      <c r="U120" s="49" t="s">
        <v>458</v>
      </c>
    </row>
    <row r="121" spans="2:21" ht="23" thickBot="1" x14ac:dyDescent="0.6">
      <c r="B121" s="47" t="s">
        <v>320</v>
      </c>
      <c r="C121" s="103"/>
      <c r="D121" s="103"/>
      <c r="E121" s="103"/>
      <c r="F121" s="103"/>
      <c r="G121" s="103"/>
      <c r="H121" s="103"/>
      <c r="I121" s="103"/>
      <c r="J121" s="103"/>
      <c r="K121" s="104"/>
      <c r="L121" s="104"/>
      <c r="M121" s="104"/>
      <c r="N121" s="48"/>
      <c r="O121" s="103"/>
      <c r="P121" s="103"/>
      <c r="Q121" s="103"/>
      <c r="R121" s="103"/>
      <c r="S121" s="105"/>
      <c r="T121" s="105"/>
      <c r="U121" s="49"/>
    </row>
    <row r="122" spans="2:21" ht="23" thickBot="1" x14ac:dyDescent="0.6">
      <c r="B122" s="101" t="s">
        <v>333</v>
      </c>
      <c r="C122" s="78">
        <f>C120</f>
        <v>44439</v>
      </c>
      <c r="D122" s="173">
        <f>B⓵_マスタ登録!$F$107</f>
        <v>701</v>
      </c>
      <c r="E122" s="174"/>
      <c r="F122" s="173" t="str">
        <f>B⓵_マスタ登録!$H$60</f>
        <v>予定売上原価</v>
      </c>
      <c r="G122" s="186"/>
      <c r="H122" s="174"/>
      <c r="I122" s="173" t="str">
        <f>B⓵_マスタ登録!$F$137</f>
        <v>調整組織</v>
      </c>
      <c r="J122" s="174"/>
      <c r="K122" s="277">
        <f>'B②-1_【営業部】入力画面'!R53</f>
        <v>-8322</v>
      </c>
      <c r="L122" s="278"/>
      <c r="M122" s="279"/>
      <c r="N122" s="80" t="s">
        <v>459</v>
      </c>
      <c r="O122" s="43">
        <f>B⓵_マスタ登録!$F$36</f>
        <v>199</v>
      </c>
      <c r="P122" s="173" t="str">
        <f>B⓵_マスタ登録!$G$36</f>
        <v>仮勘定</v>
      </c>
      <c r="Q122" s="174"/>
      <c r="R122" s="43" t="str">
        <f>B⓵_マスタ登録!$F$137</f>
        <v>調整組織</v>
      </c>
      <c r="S122" s="280">
        <f>K122</f>
        <v>-8322</v>
      </c>
      <c r="T122" s="281"/>
      <c r="U122" s="49" t="s">
        <v>458</v>
      </c>
    </row>
    <row r="123" spans="2:21" ht="22.5" x14ac:dyDescent="0.55000000000000004">
      <c r="B123" s="14"/>
      <c r="C123" s="15"/>
      <c r="D123" s="15"/>
      <c r="E123" s="15"/>
      <c r="F123" s="15"/>
      <c r="G123" s="15"/>
      <c r="H123" s="15"/>
      <c r="I123" s="15"/>
      <c r="J123" s="15"/>
      <c r="K123" s="15"/>
      <c r="L123" s="15"/>
      <c r="M123" s="15"/>
      <c r="N123" s="15"/>
      <c r="O123" s="15"/>
      <c r="P123" s="15"/>
      <c r="Q123" s="15"/>
      <c r="R123" s="15"/>
      <c r="S123" s="4"/>
      <c r="T123" s="4"/>
      <c r="U123" s="49"/>
    </row>
    <row r="124" spans="2:21" ht="23" thickBot="1" x14ac:dyDescent="0.6">
      <c r="B124" s="47" t="s">
        <v>320</v>
      </c>
      <c r="C124" s="15"/>
      <c r="D124" s="15"/>
      <c r="E124" s="15"/>
      <c r="F124" s="15"/>
      <c r="G124" s="15"/>
      <c r="H124" s="15"/>
      <c r="I124" s="15"/>
      <c r="J124" s="15"/>
      <c r="K124" s="15"/>
      <c r="L124" s="15"/>
      <c r="M124" s="15"/>
      <c r="N124" s="15"/>
      <c r="O124" s="15"/>
      <c r="P124" s="15"/>
      <c r="Q124" s="15"/>
      <c r="R124" s="15"/>
      <c r="S124" s="4"/>
      <c r="T124" s="4"/>
      <c r="U124" s="49"/>
    </row>
    <row r="125" spans="2:21" ht="23" thickBot="1" x14ac:dyDescent="0.6">
      <c r="B125" s="101" t="s">
        <v>334</v>
      </c>
      <c r="C125" s="78">
        <v>44469</v>
      </c>
      <c r="D125" s="173">
        <f>B⓵_マスタ登録!$F$36</f>
        <v>199</v>
      </c>
      <c r="E125" s="174"/>
      <c r="F125" s="173" t="str">
        <f>B⓵_マスタ登録!$H$60</f>
        <v>予定売上原価</v>
      </c>
      <c r="G125" s="186"/>
      <c r="H125" s="174"/>
      <c r="I125" s="173" t="str">
        <f>B⓵_マスタ登録!$F$134</f>
        <v>営業部</v>
      </c>
      <c r="J125" s="174"/>
      <c r="K125" s="282">
        <f>'B②-1_【営業部】入力画面'!S49</f>
        <v>9120</v>
      </c>
      <c r="L125" s="283"/>
      <c r="M125" s="284"/>
      <c r="N125" s="80" t="s">
        <v>459</v>
      </c>
      <c r="O125" s="43">
        <f>B⓵_マスタ登録!$F$36</f>
        <v>199</v>
      </c>
      <c r="P125" s="173" t="str">
        <f>B⓵_マスタ登録!$G$36</f>
        <v>仮勘定</v>
      </c>
      <c r="Q125" s="174"/>
      <c r="R125" s="43" t="str">
        <f>B⓵_マスタ登録!$F$134</f>
        <v>営業部</v>
      </c>
      <c r="S125" s="280">
        <f>K125</f>
        <v>9120</v>
      </c>
      <c r="T125" s="281"/>
      <c r="U125" s="49" t="s">
        <v>458</v>
      </c>
    </row>
    <row r="126" spans="2:21" ht="23" thickBot="1" x14ac:dyDescent="0.6">
      <c r="B126" s="47" t="s">
        <v>320</v>
      </c>
      <c r="C126" s="103"/>
      <c r="D126" s="103"/>
      <c r="E126" s="103"/>
      <c r="F126" s="103"/>
      <c r="G126" s="103"/>
      <c r="H126" s="103"/>
      <c r="I126" s="103"/>
      <c r="J126" s="103"/>
      <c r="K126" s="104"/>
      <c r="L126" s="104"/>
      <c r="M126" s="104"/>
      <c r="N126" s="48"/>
      <c r="O126" s="103"/>
      <c r="P126" s="103"/>
      <c r="Q126" s="103"/>
      <c r="R126" s="103"/>
      <c r="S126" s="107"/>
      <c r="T126" s="107"/>
      <c r="U126" s="49"/>
    </row>
    <row r="127" spans="2:21" ht="23" thickBot="1" x14ac:dyDescent="0.6">
      <c r="B127" s="101" t="s">
        <v>335</v>
      </c>
      <c r="C127" s="78">
        <f>C125</f>
        <v>44469</v>
      </c>
      <c r="D127" s="173">
        <f>B⓵_マスタ登録!$F$107</f>
        <v>701</v>
      </c>
      <c r="E127" s="174"/>
      <c r="F127" s="173" t="str">
        <f>B⓵_マスタ登録!$H$60</f>
        <v>予定売上原価</v>
      </c>
      <c r="G127" s="186"/>
      <c r="H127" s="174"/>
      <c r="I127" s="173" t="str">
        <f>B⓵_マスタ登録!$F$137</f>
        <v>調整組織</v>
      </c>
      <c r="J127" s="174"/>
      <c r="K127" s="277">
        <f>'B②-1_【営業部】入力画面'!S53</f>
        <v>-9120</v>
      </c>
      <c r="L127" s="278"/>
      <c r="M127" s="279"/>
      <c r="N127" s="80" t="s">
        <v>459</v>
      </c>
      <c r="O127" s="43">
        <f>B⓵_マスタ登録!$F$36</f>
        <v>199</v>
      </c>
      <c r="P127" s="173" t="str">
        <f>B⓵_マスタ登録!$G$36</f>
        <v>仮勘定</v>
      </c>
      <c r="Q127" s="174"/>
      <c r="R127" s="43" t="str">
        <f>B⓵_マスタ登録!$F$137</f>
        <v>調整組織</v>
      </c>
      <c r="S127" s="280">
        <f>K127</f>
        <v>-9120</v>
      </c>
      <c r="T127" s="281"/>
      <c r="U127" s="49" t="s">
        <v>458</v>
      </c>
    </row>
    <row r="128" spans="2:21" ht="22.5" x14ac:dyDescent="0.55000000000000004">
      <c r="B128" s="14"/>
      <c r="C128" s="15"/>
      <c r="D128" s="15"/>
      <c r="E128" s="15"/>
      <c r="F128" s="15"/>
      <c r="G128" s="15"/>
      <c r="H128" s="15"/>
      <c r="I128" s="15"/>
      <c r="J128" s="15"/>
      <c r="K128" s="15"/>
      <c r="L128" s="15"/>
      <c r="M128" s="15"/>
      <c r="N128" s="15"/>
      <c r="O128" s="15"/>
      <c r="P128" s="15"/>
      <c r="Q128" s="15"/>
      <c r="R128" s="15"/>
      <c r="S128" s="4"/>
      <c r="T128" s="4"/>
      <c r="U128" s="49"/>
    </row>
    <row r="129" spans="2:21" ht="23" thickBot="1" x14ac:dyDescent="0.6">
      <c r="B129" s="47" t="s">
        <v>320</v>
      </c>
      <c r="C129" s="15"/>
      <c r="D129" s="15"/>
      <c r="E129" s="15"/>
      <c r="F129" s="15"/>
      <c r="G129" s="15"/>
      <c r="H129" s="15"/>
      <c r="I129" s="15"/>
      <c r="J129" s="15"/>
      <c r="K129" s="15"/>
      <c r="L129" s="15"/>
      <c r="M129" s="15"/>
      <c r="N129" s="15"/>
      <c r="O129" s="15"/>
      <c r="P129" s="15"/>
      <c r="Q129" s="15"/>
      <c r="R129" s="15"/>
      <c r="S129" s="4"/>
      <c r="T129" s="4"/>
      <c r="U129" s="49"/>
    </row>
    <row r="130" spans="2:21" ht="23" thickBot="1" x14ac:dyDescent="0.6">
      <c r="B130" s="101" t="s">
        <v>336</v>
      </c>
      <c r="C130" s="78">
        <v>44500</v>
      </c>
      <c r="D130" s="173">
        <f>B⓵_マスタ登録!$F$36</f>
        <v>199</v>
      </c>
      <c r="E130" s="174"/>
      <c r="F130" s="173" t="str">
        <f>B⓵_マスタ登録!$H$60</f>
        <v>予定売上原価</v>
      </c>
      <c r="G130" s="186"/>
      <c r="H130" s="174"/>
      <c r="I130" s="173" t="str">
        <f>B⓵_マスタ登録!$F$134</f>
        <v>営業部</v>
      </c>
      <c r="J130" s="174"/>
      <c r="K130" s="282">
        <f>'B②-1_【営業部】入力画面'!N51</f>
        <v>10032</v>
      </c>
      <c r="L130" s="283"/>
      <c r="M130" s="284"/>
      <c r="N130" s="80" t="s">
        <v>459</v>
      </c>
      <c r="O130" s="43">
        <f>B⓵_マスタ登録!$F$36</f>
        <v>199</v>
      </c>
      <c r="P130" s="173" t="str">
        <f>B⓵_マスタ登録!$G$36</f>
        <v>仮勘定</v>
      </c>
      <c r="Q130" s="174"/>
      <c r="R130" s="43" t="str">
        <f>B⓵_マスタ登録!$F$134</f>
        <v>営業部</v>
      </c>
      <c r="S130" s="280">
        <f>K130</f>
        <v>10032</v>
      </c>
      <c r="T130" s="281"/>
      <c r="U130" s="49" t="s">
        <v>458</v>
      </c>
    </row>
    <row r="131" spans="2:21" ht="23" thickBot="1" x14ac:dyDescent="0.6">
      <c r="B131" s="47" t="s">
        <v>320</v>
      </c>
      <c r="C131" s="103"/>
      <c r="D131" s="103"/>
      <c r="E131" s="103"/>
      <c r="F131" s="103"/>
      <c r="G131" s="103"/>
      <c r="H131" s="103"/>
      <c r="I131" s="103"/>
      <c r="J131" s="103"/>
      <c r="K131" s="104"/>
      <c r="L131" s="104"/>
      <c r="M131" s="104"/>
      <c r="N131" s="48"/>
      <c r="O131" s="103"/>
      <c r="P131" s="103"/>
      <c r="Q131" s="103"/>
      <c r="R131" s="103"/>
      <c r="S131" s="107"/>
      <c r="T131" s="107"/>
      <c r="U131" s="49"/>
    </row>
    <row r="132" spans="2:21" ht="23" thickBot="1" x14ac:dyDescent="0.6">
      <c r="B132" s="101" t="s">
        <v>337</v>
      </c>
      <c r="C132" s="78">
        <f>C130</f>
        <v>44500</v>
      </c>
      <c r="D132" s="173">
        <f>B⓵_マスタ登録!$F$107</f>
        <v>701</v>
      </c>
      <c r="E132" s="174"/>
      <c r="F132" s="173" t="str">
        <f>B⓵_マスタ登録!$H$60</f>
        <v>予定売上原価</v>
      </c>
      <c r="G132" s="186"/>
      <c r="H132" s="174"/>
      <c r="I132" s="173" t="str">
        <f>B⓵_マスタ登録!$F$137</f>
        <v>調整組織</v>
      </c>
      <c r="J132" s="174"/>
      <c r="K132" s="277">
        <f>'B②-1_【営業部】入力画面'!$N$55</f>
        <v>-10032</v>
      </c>
      <c r="L132" s="278"/>
      <c r="M132" s="279"/>
      <c r="N132" s="80" t="s">
        <v>459</v>
      </c>
      <c r="O132" s="43">
        <f>B⓵_マスタ登録!$F$36</f>
        <v>199</v>
      </c>
      <c r="P132" s="173" t="str">
        <f>B⓵_マスタ登録!$G$36</f>
        <v>仮勘定</v>
      </c>
      <c r="Q132" s="174"/>
      <c r="R132" s="43" t="str">
        <f>B⓵_マスタ登録!$F$137</f>
        <v>調整組織</v>
      </c>
      <c r="S132" s="280">
        <f>K132</f>
        <v>-10032</v>
      </c>
      <c r="T132" s="281"/>
      <c r="U132" s="49" t="s">
        <v>458</v>
      </c>
    </row>
    <row r="133" spans="2:21" ht="22.5" x14ac:dyDescent="0.55000000000000004">
      <c r="B133" s="14"/>
      <c r="C133" s="15"/>
      <c r="D133" s="15"/>
      <c r="E133" s="15"/>
      <c r="F133" s="15"/>
      <c r="G133" s="15"/>
      <c r="H133" s="15"/>
      <c r="I133" s="15"/>
      <c r="J133" s="15"/>
      <c r="K133" s="15"/>
      <c r="L133" s="15"/>
      <c r="M133" s="15"/>
      <c r="N133" s="15"/>
      <c r="O133" s="15"/>
      <c r="P133" s="15"/>
      <c r="Q133" s="15"/>
      <c r="R133" s="15"/>
      <c r="S133" s="4"/>
      <c r="T133" s="4"/>
      <c r="U133" s="49"/>
    </row>
    <row r="134" spans="2:21" ht="23" thickBot="1" x14ac:dyDescent="0.6">
      <c r="B134" s="47" t="s">
        <v>320</v>
      </c>
      <c r="C134" s="15"/>
      <c r="D134" s="15"/>
      <c r="E134" s="15"/>
      <c r="F134" s="15"/>
      <c r="G134" s="15"/>
      <c r="H134" s="15"/>
      <c r="I134" s="15"/>
      <c r="J134" s="15"/>
      <c r="K134" s="15"/>
      <c r="L134" s="15"/>
      <c r="M134" s="15"/>
      <c r="N134" s="15"/>
      <c r="O134" s="15"/>
      <c r="P134" s="15"/>
      <c r="Q134" s="15"/>
      <c r="R134" s="15"/>
      <c r="S134" s="4"/>
      <c r="T134" s="4"/>
      <c r="U134" s="49"/>
    </row>
    <row r="135" spans="2:21" ht="23" thickBot="1" x14ac:dyDescent="0.6">
      <c r="B135" s="101" t="s">
        <v>338</v>
      </c>
      <c r="C135" s="78">
        <v>44530</v>
      </c>
      <c r="D135" s="173">
        <f>B⓵_マスタ登録!$F$36</f>
        <v>199</v>
      </c>
      <c r="E135" s="174"/>
      <c r="F135" s="173" t="str">
        <f>B⓵_マスタ登録!$H$60</f>
        <v>予定売上原価</v>
      </c>
      <c r="G135" s="186"/>
      <c r="H135" s="174"/>
      <c r="I135" s="173" t="str">
        <f>B⓵_マスタ登録!$F$134</f>
        <v>営業部</v>
      </c>
      <c r="J135" s="174"/>
      <c r="K135" s="282">
        <f>'B②-1_【営業部】入力画面'!$O$51</f>
        <v>11001</v>
      </c>
      <c r="L135" s="283"/>
      <c r="M135" s="284"/>
      <c r="N135" s="80" t="s">
        <v>459</v>
      </c>
      <c r="O135" s="43">
        <f>B⓵_マスタ登録!$F$36</f>
        <v>199</v>
      </c>
      <c r="P135" s="173" t="str">
        <f>B⓵_マスタ登録!$G$36</f>
        <v>仮勘定</v>
      </c>
      <c r="Q135" s="174"/>
      <c r="R135" s="43" t="str">
        <f>B⓵_マスタ登録!$F$134</f>
        <v>営業部</v>
      </c>
      <c r="S135" s="280">
        <f>K135</f>
        <v>11001</v>
      </c>
      <c r="T135" s="281"/>
      <c r="U135" s="49" t="s">
        <v>458</v>
      </c>
    </row>
    <row r="136" spans="2:21" ht="23" thickBot="1" x14ac:dyDescent="0.6">
      <c r="B136" s="47" t="s">
        <v>320</v>
      </c>
      <c r="C136" s="103"/>
      <c r="D136" s="103"/>
      <c r="E136" s="103"/>
      <c r="F136" s="103"/>
      <c r="G136" s="103"/>
      <c r="H136" s="103"/>
      <c r="I136" s="103"/>
      <c r="J136" s="103"/>
      <c r="K136" s="104"/>
      <c r="L136" s="104"/>
      <c r="M136" s="104"/>
      <c r="N136" s="48"/>
      <c r="O136" s="103"/>
      <c r="P136" s="103"/>
      <c r="Q136" s="103"/>
      <c r="R136" s="103"/>
      <c r="S136" s="107"/>
      <c r="T136" s="107"/>
      <c r="U136" s="49"/>
    </row>
    <row r="137" spans="2:21" ht="23" thickBot="1" x14ac:dyDescent="0.6">
      <c r="B137" s="101" t="s">
        <v>339</v>
      </c>
      <c r="C137" s="78">
        <f>C135</f>
        <v>44530</v>
      </c>
      <c r="D137" s="173">
        <f>B⓵_マスタ登録!$F$107</f>
        <v>701</v>
      </c>
      <c r="E137" s="174"/>
      <c r="F137" s="173" t="str">
        <f>B⓵_マスタ登録!$H$60</f>
        <v>予定売上原価</v>
      </c>
      <c r="G137" s="186"/>
      <c r="H137" s="174"/>
      <c r="I137" s="173" t="str">
        <f>B⓵_マスタ登録!$F$137</f>
        <v>調整組織</v>
      </c>
      <c r="J137" s="174"/>
      <c r="K137" s="277">
        <f>'B②-1_【営業部】入力画面'!$O$55</f>
        <v>-11001</v>
      </c>
      <c r="L137" s="278"/>
      <c r="M137" s="279"/>
      <c r="N137" s="80" t="s">
        <v>459</v>
      </c>
      <c r="O137" s="43">
        <f>B⓵_マスタ登録!$F$36</f>
        <v>199</v>
      </c>
      <c r="P137" s="173" t="str">
        <f>B⓵_マスタ登録!$G$36</f>
        <v>仮勘定</v>
      </c>
      <c r="Q137" s="174"/>
      <c r="R137" s="43" t="str">
        <f>B⓵_マスタ登録!$F$137</f>
        <v>調整組織</v>
      </c>
      <c r="S137" s="280">
        <f>K137</f>
        <v>-11001</v>
      </c>
      <c r="T137" s="281"/>
      <c r="U137" s="49" t="s">
        <v>458</v>
      </c>
    </row>
    <row r="138" spans="2:21" ht="22.5" x14ac:dyDescent="0.55000000000000004">
      <c r="B138" s="14"/>
      <c r="C138" s="15"/>
      <c r="D138" s="15"/>
      <c r="E138" s="15"/>
      <c r="F138" s="15"/>
      <c r="G138" s="15"/>
      <c r="H138" s="15"/>
      <c r="I138" s="15"/>
      <c r="J138" s="15"/>
      <c r="K138" s="15"/>
      <c r="L138" s="15"/>
      <c r="M138" s="15"/>
      <c r="N138" s="15"/>
      <c r="O138" s="15"/>
      <c r="P138" s="15"/>
      <c r="Q138" s="15"/>
      <c r="R138" s="15"/>
      <c r="S138" s="4"/>
      <c r="T138" s="4"/>
      <c r="U138" s="49"/>
    </row>
    <row r="139" spans="2:21" ht="23" thickBot="1" x14ac:dyDescent="0.6">
      <c r="B139" s="47" t="s">
        <v>320</v>
      </c>
      <c r="C139" s="15"/>
      <c r="D139" s="15"/>
      <c r="E139" s="15"/>
      <c r="F139" s="15"/>
      <c r="G139" s="15"/>
      <c r="H139" s="15"/>
      <c r="I139" s="15"/>
      <c r="J139" s="15"/>
      <c r="K139" s="15"/>
      <c r="L139" s="15"/>
      <c r="M139" s="15"/>
      <c r="N139" s="15"/>
      <c r="O139" s="15"/>
      <c r="P139" s="15"/>
      <c r="Q139" s="15"/>
      <c r="R139" s="15"/>
      <c r="S139" s="4"/>
      <c r="T139" s="4"/>
      <c r="U139" s="49"/>
    </row>
    <row r="140" spans="2:21" ht="23" thickBot="1" x14ac:dyDescent="0.6">
      <c r="B140" s="101" t="s">
        <v>340</v>
      </c>
      <c r="C140" s="78">
        <v>44561</v>
      </c>
      <c r="D140" s="173">
        <f>B⓵_マスタ登録!$F$36</f>
        <v>199</v>
      </c>
      <c r="E140" s="174"/>
      <c r="F140" s="173" t="str">
        <f>B⓵_マスタ登録!$H$60</f>
        <v>予定売上原価</v>
      </c>
      <c r="G140" s="186"/>
      <c r="H140" s="174"/>
      <c r="I140" s="173" t="str">
        <f>B⓵_マスタ登録!$F$134</f>
        <v>営業部</v>
      </c>
      <c r="J140" s="174"/>
      <c r="K140" s="282">
        <f>'B②-1_【営業部】入力画面'!$P$51</f>
        <v>12084</v>
      </c>
      <c r="L140" s="283"/>
      <c r="M140" s="284"/>
      <c r="N140" s="80" t="s">
        <v>459</v>
      </c>
      <c r="O140" s="43">
        <f>B⓵_マスタ登録!$F$36</f>
        <v>199</v>
      </c>
      <c r="P140" s="173" t="str">
        <f>B⓵_マスタ登録!$G$36</f>
        <v>仮勘定</v>
      </c>
      <c r="Q140" s="174"/>
      <c r="R140" s="43" t="str">
        <f>B⓵_マスタ登録!$F$134</f>
        <v>営業部</v>
      </c>
      <c r="S140" s="280">
        <f>K140</f>
        <v>12084</v>
      </c>
      <c r="T140" s="281"/>
      <c r="U140" s="49" t="s">
        <v>458</v>
      </c>
    </row>
    <row r="141" spans="2:21" ht="23" thickBot="1" x14ac:dyDescent="0.6">
      <c r="B141" s="47" t="s">
        <v>320</v>
      </c>
      <c r="C141" s="103"/>
      <c r="D141" s="103"/>
      <c r="E141" s="103"/>
      <c r="F141" s="103"/>
      <c r="G141" s="103"/>
      <c r="H141" s="103"/>
      <c r="I141" s="103"/>
      <c r="J141" s="103"/>
      <c r="K141" s="104"/>
      <c r="L141" s="104"/>
      <c r="M141" s="104"/>
      <c r="N141" s="48"/>
      <c r="O141" s="103"/>
      <c r="P141" s="103"/>
      <c r="Q141" s="103"/>
      <c r="R141" s="103"/>
      <c r="S141" s="107"/>
      <c r="T141" s="107"/>
      <c r="U141" s="49"/>
    </row>
    <row r="142" spans="2:21" ht="23" thickBot="1" x14ac:dyDescent="0.6">
      <c r="B142" s="101" t="s">
        <v>341</v>
      </c>
      <c r="C142" s="78">
        <f>C140</f>
        <v>44561</v>
      </c>
      <c r="D142" s="173">
        <f>B⓵_マスタ登録!$F$107</f>
        <v>701</v>
      </c>
      <c r="E142" s="174"/>
      <c r="F142" s="173" t="str">
        <f>B⓵_マスタ登録!$H$60</f>
        <v>予定売上原価</v>
      </c>
      <c r="G142" s="186"/>
      <c r="H142" s="174"/>
      <c r="I142" s="173" t="str">
        <f>B⓵_マスタ登録!$F$137</f>
        <v>調整組織</v>
      </c>
      <c r="J142" s="174"/>
      <c r="K142" s="277">
        <f>'B②-1_【営業部】入力画面'!$P$55</f>
        <v>-12084</v>
      </c>
      <c r="L142" s="278"/>
      <c r="M142" s="279"/>
      <c r="N142" s="80" t="s">
        <v>459</v>
      </c>
      <c r="O142" s="43">
        <f>B⓵_マスタ登録!$F$36</f>
        <v>199</v>
      </c>
      <c r="P142" s="173" t="str">
        <f>B⓵_マスタ登録!$G$36</f>
        <v>仮勘定</v>
      </c>
      <c r="Q142" s="174"/>
      <c r="R142" s="43" t="str">
        <f>B⓵_マスタ登録!$F$137</f>
        <v>調整組織</v>
      </c>
      <c r="S142" s="280">
        <f>K142</f>
        <v>-12084</v>
      </c>
      <c r="T142" s="281"/>
      <c r="U142" s="49" t="s">
        <v>458</v>
      </c>
    </row>
    <row r="143" spans="2:21" ht="22.5" x14ac:dyDescent="0.55000000000000004">
      <c r="B143" s="14"/>
      <c r="C143" s="15"/>
      <c r="D143" s="15"/>
      <c r="E143" s="15"/>
      <c r="F143" s="15"/>
      <c r="G143" s="15"/>
      <c r="H143" s="15"/>
      <c r="I143" s="15"/>
      <c r="J143" s="15"/>
      <c r="K143" s="15"/>
      <c r="L143" s="15"/>
      <c r="M143" s="15"/>
      <c r="N143" s="15"/>
      <c r="O143" s="15"/>
      <c r="P143" s="15"/>
      <c r="Q143" s="15"/>
      <c r="R143" s="15"/>
      <c r="S143" s="4"/>
      <c r="T143" s="4"/>
      <c r="U143" s="49"/>
    </row>
    <row r="144" spans="2:21" ht="23" thickBot="1" x14ac:dyDescent="0.6">
      <c r="B144" s="47" t="s">
        <v>320</v>
      </c>
      <c r="C144" s="15"/>
      <c r="D144" s="15"/>
      <c r="E144" s="15"/>
      <c r="F144" s="15"/>
      <c r="G144" s="15"/>
      <c r="H144" s="15"/>
      <c r="I144" s="15"/>
      <c r="J144" s="15"/>
      <c r="K144" s="15"/>
      <c r="L144" s="15"/>
      <c r="M144" s="15"/>
      <c r="N144" s="15"/>
      <c r="O144" s="15"/>
      <c r="P144" s="15"/>
      <c r="Q144" s="15"/>
      <c r="R144" s="15"/>
      <c r="S144" s="4"/>
      <c r="T144" s="4"/>
      <c r="U144" s="49"/>
    </row>
    <row r="145" spans="2:21" ht="23" thickBot="1" x14ac:dyDescent="0.6">
      <c r="B145" s="101" t="s">
        <v>342</v>
      </c>
      <c r="C145" s="78">
        <v>44592</v>
      </c>
      <c r="D145" s="173">
        <f>B⓵_マスタ登録!$F$36</f>
        <v>199</v>
      </c>
      <c r="E145" s="174"/>
      <c r="F145" s="173" t="str">
        <f>B⓵_マスタ登録!$H$60</f>
        <v>予定売上原価</v>
      </c>
      <c r="G145" s="186"/>
      <c r="H145" s="174"/>
      <c r="I145" s="173" t="str">
        <f>B⓵_マスタ登録!$F$134</f>
        <v>営業部</v>
      </c>
      <c r="J145" s="174"/>
      <c r="K145" s="282">
        <f>'B②-1_【営業部】入力画面'!$Q$51</f>
        <v>13281</v>
      </c>
      <c r="L145" s="283"/>
      <c r="M145" s="284"/>
      <c r="N145" s="80" t="s">
        <v>459</v>
      </c>
      <c r="O145" s="43">
        <f>B⓵_マスタ登録!$F$36</f>
        <v>199</v>
      </c>
      <c r="P145" s="173" t="str">
        <f>B⓵_マスタ登録!$G$36</f>
        <v>仮勘定</v>
      </c>
      <c r="Q145" s="174"/>
      <c r="R145" s="43" t="str">
        <f>B⓵_マスタ登録!$F$134</f>
        <v>営業部</v>
      </c>
      <c r="S145" s="285">
        <f>K145</f>
        <v>13281</v>
      </c>
      <c r="T145" s="286"/>
      <c r="U145" s="49" t="s">
        <v>458</v>
      </c>
    </row>
    <row r="146" spans="2:21" ht="23" thickBot="1" x14ac:dyDescent="0.6">
      <c r="B146" s="47" t="s">
        <v>320</v>
      </c>
      <c r="C146" s="103"/>
      <c r="D146" s="103"/>
      <c r="E146" s="103"/>
      <c r="F146" s="103"/>
      <c r="G146" s="103"/>
      <c r="H146" s="103"/>
      <c r="I146" s="103"/>
      <c r="J146" s="103"/>
      <c r="K146" s="104"/>
      <c r="L146" s="104"/>
      <c r="M146" s="104"/>
      <c r="N146" s="48"/>
      <c r="O146" s="103"/>
      <c r="P146" s="103"/>
      <c r="Q146" s="103"/>
      <c r="R146" s="103"/>
      <c r="S146" s="107"/>
      <c r="T146" s="107"/>
      <c r="U146" s="49"/>
    </row>
    <row r="147" spans="2:21" ht="23" thickBot="1" x14ac:dyDescent="0.6">
      <c r="B147" s="101" t="s">
        <v>343</v>
      </c>
      <c r="C147" s="78">
        <f>C145</f>
        <v>44592</v>
      </c>
      <c r="D147" s="173">
        <f>B⓵_マスタ登録!$F$107</f>
        <v>701</v>
      </c>
      <c r="E147" s="174"/>
      <c r="F147" s="173" t="str">
        <f>B⓵_マスタ登録!$H$60</f>
        <v>予定売上原価</v>
      </c>
      <c r="G147" s="186"/>
      <c r="H147" s="174"/>
      <c r="I147" s="173" t="str">
        <f>B⓵_マスタ登録!$F$137</f>
        <v>調整組織</v>
      </c>
      <c r="J147" s="174"/>
      <c r="K147" s="277">
        <f>'B②-1_【営業部】入力画面'!$Q$55</f>
        <v>-13281</v>
      </c>
      <c r="L147" s="278"/>
      <c r="M147" s="279"/>
      <c r="N147" s="80" t="s">
        <v>459</v>
      </c>
      <c r="O147" s="43">
        <f>B⓵_マスタ登録!$F$36</f>
        <v>199</v>
      </c>
      <c r="P147" s="173" t="str">
        <f>B⓵_マスタ登録!$G$36</f>
        <v>仮勘定</v>
      </c>
      <c r="Q147" s="174"/>
      <c r="R147" s="43" t="str">
        <f>B⓵_マスタ登録!$F$137</f>
        <v>調整組織</v>
      </c>
      <c r="S147" s="280">
        <f>K147</f>
        <v>-13281</v>
      </c>
      <c r="T147" s="281"/>
      <c r="U147" s="49" t="s">
        <v>458</v>
      </c>
    </row>
    <row r="148" spans="2:21" ht="22.5" x14ac:dyDescent="0.55000000000000004">
      <c r="B148" s="14"/>
      <c r="C148" s="15"/>
      <c r="D148" s="15"/>
      <c r="E148" s="15"/>
      <c r="F148" s="15"/>
      <c r="G148" s="15"/>
      <c r="H148" s="15"/>
      <c r="I148" s="15"/>
      <c r="J148" s="15"/>
      <c r="K148" s="15"/>
      <c r="L148" s="15"/>
      <c r="M148" s="15"/>
      <c r="N148" s="15"/>
      <c r="O148" s="15"/>
      <c r="P148" s="15"/>
      <c r="Q148" s="15"/>
      <c r="R148" s="15"/>
      <c r="S148" s="4"/>
      <c r="T148" s="4"/>
      <c r="U148" s="49"/>
    </row>
    <row r="149" spans="2:21" ht="23" thickBot="1" x14ac:dyDescent="0.6">
      <c r="B149" s="47" t="s">
        <v>320</v>
      </c>
      <c r="C149" s="15"/>
      <c r="D149" s="15"/>
      <c r="E149" s="15"/>
      <c r="F149" s="15"/>
      <c r="G149" s="15"/>
      <c r="H149" s="15"/>
      <c r="I149" s="15"/>
      <c r="J149" s="15"/>
      <c r="K149" s="15"/>
      <c r="L149" s="15"/>
      <c r="M149" s="15"/>
      <c r="N149" s="15"/>
      <c r="O149" s="15"/>
      <c r="P149" s="15"/>
      <c r="Q149" s="15"/>
      <c r="R149" s="15"/>
      <c r="S149" s="4"/>
      <c r="T149" s="4"/>
      <c r="U149" s="49"/>
    </row>
    <row r="150" spans="2:21" ht="23" thickBot="1" x14ac:dyDescent="0.6">
      <c r="B150" s="101" t="s">
        <v>344</v>
      </c>
      <c r="C150" s="78">
        <v>44620</v>
      </c>
      <c r="D150" s="173">
        <f>B⓵_マスタ登録!$F$36</f>
        <v>199</v>
      </c>
      <c r="E150" s="174"/>
      <c r="F150" s="173" t="str">
        <f>B⓵_マスタ登録!$H$60</f>
        <v>予定売上原価</v>
      </c>
      <c r="G150" s="186"/>
      <c r="H150" s="174"/>
      <c r="I150" s="173" t="str">
        <f>B⓵_マスタ登録!$F$134</f>
        <v>営業部</v>
      </c>
      <c r="J150" s="174"/>
      <c r="K150" s="282">
        <f>'B②-1_【営業部】入力画面'!$R$51</f>
        <v>14592</v>
      </c>
      <c r="L150" s="283"/>
      <c r="M150" s="284"/>
      <c r="N150" s="80" t="s">
        <v>459</v>
      </c>
      <c r="O150" s="43">
        <f>B⓵_マスタ登録!$F$36</f>
        <v>199</v>
      </c>
      <c r="P150" s="173" t="str">
        <f>B⓵_マスタ登録!$G$36</f>
        <v>仮勘定</v>
      </c>
      <c r="Q150" s="174"/>
      <c r="R150" s="43" t="str">
        <f>B⓵_マスタ登録!$F$134</f>
        <v>営業部</v>
      </c>
      <c r="S150" s="285">
        <f>K150</f>
        <v>14592</v>
      </c>
      <c r="T150" s="286"/>
      <c r="U150" s="49" t="s">
        <v>458</v>
      </c>
    </row>
    <row r="151" spans="2:21" ht="23" thickBot="1" x14ac:dyDescent="0.6">
      <c r="B151" s="47" t="s">
        <v>320</v>
      </c>
      <c r="C151" s="103"/>
      <c r="D151" s="103"/>
      <c r="E151" s="103"/>
      <c r="F151" s="103"/>
      <c r="G151" s="103"/>
      <c r="H151" s="103"/>
      <c r="I151" s="103"/>
      <c r="J151" s="103"/>
      <c r="K151" s="104"/>
      <c r="L151" s="104"/>
      <c r="M151" s="104"/>
      <c r="N151" s="48"/>
      <c r="O151" s="103"/>
      <c r="P151" s="103"/>
      <c r="Q151" s="103"/>
      <c r="R151" s="103"/>
      <c r="S151" s="107"/>
      <c r="T151" s="107"/>
      <c r="U151" s="49"/>
    </row>
    <row r="152" spans="2:21" ht="23" thickBot="1" x14ac:dyDescent="0.6">
      <c r="B152" s="101" t="s">
        <v>345</v>
      </c>
      <c r="C152" s="78">
        <f>C150</f>
        <v>44620</v>
      </c>
      <c r="D152" s="173">
        <f>B⓵_マスタ登録!$F$107</f>
        <v>701</v>
      </c>
      <c r="E152" s="174"/>
      <c r="F152" s="173" t="str">
        <f>B⓵_マスタ登録!$H$60</f>
        <v>予定売上原価</v>
      </c>
      <c r="G152" s="186"/>
      <c r="H152" s="174"/>
      <c r="I152" s="173" t="str">
        <f>B⓵_マスタ登録!$F$137</f>
        <v>調整組織</v>
      </c>
      <c r="J152" s="174"/>
      <c r="K152" s="277">
        <f>'B②-1_【営業部】入力画面'!$R$55</f>
        <v>-14592</v>
      </c>
      <c r="L152" s="278"/>
      <c r="M152" s="279"/>
      <c r="N152" s="80" t="s">
        <v>459</v>
      </c>
      <c r="O152" s="43">
        <f>B⓵_マスタ登録!$F$36</f>
        <v>199</v>
      </c>
      <c r="P152" s="173" t="str">
        <f>B⓵_マスタ登録!$G$36</f>
        <v>仮勘定</v>
      </c>
      <c r="Q152" s="174"/>
      <c r="R152" s="43" t="str">
        <f>B⓵_マスタ登録!$F$137</f>
        <v>調整組織</v>
      </c>
      <c r="S152" s="280">
        <f>K152</f>
        <v>-14592</v>
      </c>
      <c r="T152" s="281"/>
      <c r="U152" s="49" t="s">
        <v>458</v>
      </c>
    </row>
    <row r="153" spans="2:21" ht="22.5" x14ac:dyDescent="0.55000000000000004">
      <c r="B153" s="14"/>
      <c r="C153" s="15"/>
      <c r="D153" s="15"/>
      <c r="E153" s="15"/>
      <c r="F153" s="15"/>
      <c r="G153" s="15"/>
      <c r="H153" s="15"/>
      <c r="I153" s="15"/>
      <c r="J153" s="15"/>
      <c r="K153" s="15"/>
      <c r="L153" s="15"/>
      <c r="M153" s="15"/>
      <c r="N153" s="15"/>
      <c r="O153" s="15"/>
      <c r="P153" s="15"/>
      <c r="Q153" s="15"/>
      <c r="R153" s="15"/>
      <c r="S153" s="4"/>
      <c r="T153" s="4"/>
      <c r="U153" s="49"/>
    </row>
    <row r="154" spans="2:21" ht="23" thickBot="1" x14ac:dyDescent="0.6">
      <c r="B154" s="47" t="s">
        <v>320</v>
      </c>
      <c r="C154" s="15"/>
      <c r="D154" s="15"/>
      <c r="E154" s="15"/>
      <c r="F154" s="15"/>
      <c r="G154" s="15"/>
      <c r="H154" s="15"/>
      <c r="I154" s="15"/>
      <c r="J154" s="15"/>
      <c r="K154" s="15"/>
      <c r="L154" s="15"/>
      <c r="M154" s="15"/>
      <c r="N154" s="15"/>
      <c r="O154" s="15"/>
      <c r="P154" s="15"/>
      <c r="Q154" s="15"/>
      <c r="R154" s="15"/>
      <c r="S154" s="4"/>
      <c r="T154" s="4"/>
      <c r="U154" s="49"/>
    </row>
    <row r="155" spans="2:21" ht="23" thickBot="1" x14ac:dyDescent="0.6">
      <c r="B155" s="101" t="s">
        <v>346</v>
      </c>
      <c r="C155" s="78">
        <v>44651</v>
      </c>
      <c r="D155" s="173">
        <f>B⓵_マスタ登録!$F$36</f>
        <v>199</v>
      </c>
      <c r="E155" s="174"/>
      <c r="F155" s="173" t="str">
        <f>B⓵_マスタ登録!$H$60</f>
        <v>予定売上原価</v>
      </c>
      <c r="G155" s="186"/>
      <c r="H155" s="174"/>
      <c r="I155" s="173" t="str">
        <f>B⓵_マスタ登録!$F$134</f>
        <v>営業部</v>
      </c>
      <c r="J155" s="174"/>
      <c r="K155" s="282"/>
      <c r="L155" s="283"/>
      <c r="M155" s="284"/>
      <c r="N155" s="80" t="s">
        <v>459</v>
      </c>
      <c r="O155" s="43">
        <f>B⓵_マスタ登録!$F$36</f>
        <v>199</v>
      </c>
      <c r="P155" s="173" t="str">
        <f>B⓵_マスタ登録!$G$36</f>
        <v>仮勘定</v>
      </c>
      <c r="Q155" s="174"/>
      <c r="R155" s="43" t="str">
        <f>B⓵_マスタ登録!$F$134</f>
        <v>営業部</v>
      </c>
      <c r="S155" s="285"/>
      <c r="T155" s="286"/>
      <c r="U155" s="49" t="s">
        <v>458</v>
      </c>
    </row>
    <row r="156" spans="2:21" ht="23" thickBot="1" x14ac:dyDescent="0.6">
      <c r="B156" s="47" t="s">
        <v>320</v>
      </c>
      <c r="C156" s="103"/>
      <c r="D156" s="103"/>
      <c r="E156" s="103"/>
      <c r="F156" s="103"/>
      <c r="G156" s="103"/>
      <c r="H156" s="103"/>
      <c r="I156" s="103"/>
      <c r="J156" s="103"/>
      <c r="K156" s="104"/>
      <c r="L156" s="104"/>
      <c r="M156" s="104"/>
      <c r="N156" s="48"/>
      <c r="O156" s="103"/>
      <c r="P156" s="103"/>
      <c r="Q156" s="103"/>
      <c r="R156" s="103"/>
      <c r="S156" s="107"/>
      <c r="T156" s="107"/>
      <c r="U156" s="49"/>
    </row>
    <row r="157" spans="2:21" ht="23" thickBot="1" x14ac:dyDescent="0.6">
      <c r="B157" s="101" t="s">
        <v>347</v>
      </c>
      <c r="C157" s="78">
        <f>C155</f>
        <v>44651</v>
      </c>
      <c r="D157" s="173">
        <f>B⓵_マスタ登録!$F$107</f>
        <v>701</v>
      </c>
      <c r="E157" s="174"/>
      <c r="F157" s="173" t="str">
        <f>B⓵_マスタ登録!$H$60</f>
        <v>予定売上原価</v>
      </c>
      <c r="G157" s="186"/>
      <c r="H157" s="174"/>
      <c r="I157" s="173" t="str">
        <f>B⓵_マスタ登録!$F$137</f>
        <v>調整組織</v>
      </c>
      <c r="J157" s="174"/>
      <c r="K157" s="277"/>
      <c r="L157" s="278"/>
      <c r="M157" s="279"/>
      <c r="N157" s="80" t="s">
        <v>459</v>
      </c>
      <c r="O157" s="43">
        <f>B⓵_マスタ登録!$F$36</f>
        <v>199</v>
      </c>
      <c r="P157" s="173" t="str">
        <f>B⓵_マスタ登録!$G$36</f>
        <v>仮勘定</v>
      </c>
      <c r="Q157" s="174"/>
      <c r="R157" s="43" t="str">
        <f>B⓵_マスタ登録!$F$137</f>
        <v>調整組織</v>
      </c>
      <c r="S157" s="280"/>
      <c r="T157" s="281"/>
      <c r="U157" s="49" t="s">
        <v>458</v>
      </c>
    </row>
    <row r="158" spans="2:21" x14ac:dyDescent="0.55000000000000004">
      <c r="B158" s="14"/>
      <c r="C158" s="15"/>
      <c r="D158" s="15"/>
      <c r="E158" s="15"/>
      <c r="F158" s="15"/>
      <c r="G158" s="15"/>
      <c r="H158" s="15"/>
      <c r="I158" s="15"/>
      <c r="J158" s="15"/>
      <c r="K158" s="15"/>
      <c r="L158" s="15"/>
      <c r="M158" s="15"/>
      <c r="N158" s="15"/>
      <c r="O158" s="15"/>
      <c r="P158" s="15"/>
      <c r="Q158" s="15"/>
      <c r="R158" s="15"/>
      <c r="S158" s="15"/>
      <c r="T158" s="15"/>
      <c r="U158" s="16"/>
    </row>
    <row r="159" spans="2:21" x14ac:dyDescent="0.55000000000000004">
      <c r="B159" s="14"/>
      <c r="C159" s="15"/>
      <c r="D159" s="15"/>
      <c r="E159" s="15"/>
      <c r="F159" s="15"/>
      <c r="G159" s="15"/>
      <c r="H159" s="15"/>
      <c r="I159" s="15"/>
      <c r="J159" s="15"/>
      <c r="K159" s="15"/>
      <c r="L159" s="15"/>
      <c r="M159" s="15"/>
      <c r="N159" s="15"/>
      <c r="O159" s="15"/>
      <c r="P159" s="15"/>
      <c r="Q159" s="15"/>
      <c r="R159" s="15"/>
      <c r="S159" s="15"/>
      <c r="T159" s="15"/>
      <c r="U159" s="16"/>
    </row>
    <row r="160" spans="2:21" x14ac:dyDescent="0.55000000000000004">
      <c r="B160" s="14"/>
      <c r="C160" s="15"/>
      <c r="D160" s="15"/>
      <c r="E160" s="15"/>
      <c r="F160" s="15"/>
      <c r="G160" s="15"/>
      <c r="H160" s="15"/>
      <c r="I160" s="15"/>
      <c r="J160" s="15"/>
      <c r="K160" s="15"/>
      <c r="L160" s="15"/>
      <c r="M160" s="15"/>
      <c r="N160" s="15"/>
      <c r="O160" s="15"/>
      <c r="P160" s="15"/>
      <c r="Q160" s="15"/>
      <c r="R160" s="15"/>
      <c r="S160" s="15"/>
      <c r="T160" s="15"/>
      <c r="U160" s="16"/>
    </row>
    <row r="161" spans="2:21" x14ac:dyDescent="0.55000000000000004">
      <c r="B161" s="14"/>
      <c r="C161" s="15"/>
      <c r="D161" s="15"/>
      <c r="E161" s="15"/>
      <c r="F161" s="15"/>
      <c r="G161" s="15"/>
      <c r="H161" s="15"/>
      <c r="I161" s="15"/>
      <c r="J161" s="15"/>
      <c r="K161" s="15"/>
      <c r="L161" s="15"/>
      <c r="M161" s="15"/>
      <c r="N161" s="15"/>
      <c r="O161" s="15"/>
      <c r="P161" s="15"/>
      <c r="Q161" s="15"/>
      <c r="R161" s="15"/>
      <c r="S161" s="15"/>
      <c r="T161" s="15"/>
      <c r="U161" s="16"/>
    </row>
    <row r="162" spans="2:21" ht="22.5" x14ac:dyDescent="0.55000000000000004">
      <c r="B162" s="47" t="s">
        <v>392</v>
      </c>
      <c r="C162" s="15"/>
      <c r="D162" s="15"/>
      <c r="E162" s="15"/>
      <c r="F162" s="15"/>
      <c r="G162" s="15"/>
      <c r="H162" s="15"/>
      <c r="I162" s="15"/>
      <c r="J162" s="15"/>
      <c r="K162" s="15"/>
      <c r="L162" s="15"/>
      <c r="M162" s="15"/>
      <c r="N162" s="15"/>
      <c r="O162" s="15"/>
      <c r="P162" s="15"/>
      <c r="Q162" s="15"/>
      <c r="R162" s="15"/>
      <c r="S162" s="15"/>
      <c r="T162" s="15"/>
      <c r="U162" s="16"/>
    </row>
    <row r="163" spans="2:21" x14ac:dyDescent="0.55000000000000004">
      <c r="B163" s="14"/>
      <c r="C163" s="15"/>
      <c r="D163" s="15"/>
      <c r="E163" s="15"/>
      <c r="F163" s="15"/>
      <c r="G163" s="15"/>
      <c r="H163" s="15"/>
      <c r="I163" s="15"/>
      <c r="J163" s="15"/>
      <c r="K163" s="15"/>
      <c r="L163" s="15"/>
      <c r="M163" s="15"/>
      <c r="N163" s="15"/>
      <c r="O163" s="15"/>
      <c r="P163" s="15"/>
      <c r="Q163" s="15"/>
      <c r="R163" s="15"/>
      <c r="S163" s="15"/>
      <c r="T163" s="15"/>
      <c r="U163" s="16"/>
    </row>
    <row r="164" spans="2:21" ht="23" thickBot="1" x14ac:dyDescent="0.6">
      <c r="B164" s="47" t="s">
        <v>320</v>
      </c>
      <c r="C164" s="15"/>
      <c r="D164" s="15"/>
      <c r="E164" s="15"/>
      <c r="F164" s="15"/>
      <c r="G164" s="15"/>
      <c r="H164" s="15"/>
      <c r="I164" s="15"/>
      <c r="J164" s="15"/>
      <c r="K164" s="15"/>
      <c r="L164" s="15"/>
      <c r="M164" s="15"/>
      <c r="N164" s="15"/>
      <c r="O164" s="15"/>
      <c r="P164" s="15"/>
      <c r="Q164" s="15"/>
      <c r="R164" s="15"/>
      <c r="S164" s="15"/>
      <c r="T164" s="15"/>
      <c r="U164" s="49"/>
    </row>
    <row r="165" spans="2:21" ht="23" thickBot="1" x14ac:dyDescent="0.6">
      <c r="B165" s="101" t="s">
        <v>322</v>
      </c>
      <c r="C165" s="78">
        <v>44316</v>
      </c>
      <c r="D165" s="173">
        <f>B⓵_マスタ登録!$J$80</f>
        <v>512</v>
      </c>
      <c r="E165" s="174"/>
      <c r="F165" s="173" t="str">
        <f>B⓵_マスタ登録!$K$80</f>
        <v>販促費（変動費）</v>
      </c>
      <c r="G165" s="186"/>
      <c r="H165" s="174"/>
      <c r="I165" s="173" t="str">
        <f>B⓵_マスタ登録!$F$134</f>
        <v>営業部</v>
      </c>
      <c r="J165" s="174"/>
      <c r="K165" s="282">
        <f>'B②-1_【営業部】入力画面'!N$61</f>
        <v>950</v>
      </c>
      <c r="L165" s="283"/>
      <c r="M165" s="284"/>
      <c r="N165" s="80" t="s">
        <v>459</v>
      </c>
      <c r="O165" s="43">
        <f>B⓵_マスタ登録!$F$36</f>
        <v>199</v>
      </c>
      <c r="P165" s="173" t="str">
        <f>B⓵_マスタ登録!$G$36</f>
        <v>仮勘定</v>
      </c>
      <c r="Q165" s="174"/>
      <c r="R165" s="43" t="str">
        <f>B⓵_マスタ登録!$F$134</f>
        <v>営業部</v>
      </c>
      <c r="S165" s="280">
        <f>K165</f>
        <v>950</v>
      </c>
      <c r="T165" s="281"/>
      <c r="U165" s="49" t="s">
        <v>458</v>
      </c>
    </row>
    <row r="166" spans="2:21" ht="22.5" x14ac:dyDescent="0.55000000000000004">
      <c r="B166" s="14"/>
      <c r="C166" s="15"/>
      <c r="D166" s="15"/>
      <c r="E166" s="15"/>
      <c r="F166" s="15"/>
      <c r="G166" s="15"/>
      <c r="H166" s="15"/>
      <c r="I166" s="15"/>
      <c r="J166" s="15"/>
      <c r="K166" s="15"/>
      <c r="L166" s="15"/>
      <c r="M166" s="15"/>
      <c r="N166" s="15"/>
      <c r="O166" s="15"/>
      <c r="P166" s="15"/>
      <c r="Q166" s="15"/>
      <c r="R166" s="15"/>
      <c r="S166" s="15"/>
      <c r="T166" s="15"/>
      <c r="U166" s="49"/>
    </row>
    <row r="167" spans="2:21" ht="23" thickBot="1" x14ac:dyDescent="0.6">
      <c r="B167" s="47" t="s">
        <v>320</v>
      </c>
      <c r="C167" s="15"/>
      <c r="D167" s="15"/>
      <c r="E167" s="15"/>
      <c r="F167" s="15"/>
      <c r="G167" s="15"/>
      <c r="H167" s="15"/>
      <c r="I167" s="15"/>
      <c r="J167" s="15"/>
      <c r="K167" s="15"/>
      <c r="L167" s="15"/>
      <c r="M167" s="15"/>
      <c r="N167" s="15"/>
      <c r="O167" s="15"/>
      <c r="P167" s="15"/>
      <c r="Q167" s="15"/>
      <c r="R167" s="15"/>
      <c r="S167" s="15"/>
      <c r="T167" s="15"/>
      <c r="U167" s="49"/>
    </row>
    <row r="168" spans="2:21" ht="23" thickBot="1" x14ac:dyDescent="0.6">
      <c r="B168" s="101" t="s">
        <v>326</v>
      </c>
      <c r="C168" s="78">
        <v>44347</v>
      </c>
      <c r="D168" s="173">
        <f>B⓵_マスタ登録!$J$80</f>
        <v>512</v>
      </c>
      <c r="E168" s="174"/>
      <c r="F168" s="173" t="str">
        <f>B⓵_マスタ登録!$K$80</f>
        <v>販促費（変動費）</v>
      </c>
      <c r="G168" s="186"/>
      <c r="H168" s="174"/>
      <c r="I168" s="173" t="str">
        <f>B⓵_マスタ登録!$F$134</f>
        <v>営業部</v>
      </c>
      <c r="J168" s="174"/>
      <c r="K168" s="282">
        <f>'B②-1_【営業部】入力画面'!O$61</f>
        <v>1045</v>
      </c>
      <c r="L168" s="283"/>
      <c r="M168" s="284"/>
      <c r="N168" s="80" t="s">
        <v>459</v>
      </c>
      <c r="O168" s="43">
        <f>B⓵_マスタ登録!$F$36</f>
        <v>199</v>
      </c>
      <c r="P168" s="173" t="str">
        <f>B⓵_マスタ登録!$G$36</f>
        <v>仮勘定</v>
      </c>
      <c r="Q168" s="174"/>
      <c r="R168" s="43" t="str">
        <f>B⓵_マスタ登録!$F$134</f>
        <v>営業部</v>
      </c>
      <c r="S168" s="280">
        <f>K168</f>
        <v>1045</v>
      </c>
      <c r="T168" s="281"/>
      <c r="U168" s="49" t="s">
        <v>458</v>
      </c>
    </row>
    <row r="169" spans="2:21" ht="22.5" x14ac:dyDescent="0.55000000000000004">
      <c r="B169" s="14"/>
      <c r="C169" s="15"/>
      <c r="D169" s="15"/>
      <c r="E169" s="15"/>
      <c r="F169" s="15"/>
      <c r="G169" s="15"/>
      <c r="H169" s="15"/>
      <c r="I169" s="15"/>
      <c r="J169" s="15"/>
      <c r="K169" s="15"/>
      <c r="L169" s="15"/>
      <c r="M169" s="15"/>
      <c r="N169" s="15"/>
      <c r="O169" s="15"/>
      <c r="P169" s="15"/>
      <c r="Q169" s="15"/>
      <c r="R169" s="15"/>
      <c r="S169" s="15"/>
      <c r="T169" s="15"/>
      <c r="U169" s="49"/>
    </row>
    <row r="170" spans="2:21" ht="23" thickBot="1" x14ac:dyDescent="0.6">
      <c r="B170" s="47" t="s">
        <v>320</v>
      </c>
      <c r="C170" s="15"/>
      <c r="D170" s="15"/>
      <c r="E170" s="15"/>
      <c r="F170" s="15"/>
      <c r="G170" s="15"/>
      <c r="H170" s="15"/>
      <c r="I170" s="15"/>
      <c r="J170" s="15"/>
      <c r="K170" s="15"/>
      <c r="L170" s="15"/>
      <c r="M170" s="15"/>
      <c r="N170" s="15"/>
      <c r="O170" s="15"/>
      <c r="P170" s="15"/>
      <c r="Q170" s="15"/>
      <c r="R170" s="15"/>
      <c r="S170" s="15"/>
      <c r="T170" s="15"/>
      <c r="U170" s="49"/>
    </row>
    <row r="171" spans="2:21" ht="23" thickBot="1" x14ac:dyDescent="0.6">
      <c r="B171" s="101" t="s">
        <v>328</v>
      </c>
      <c r="C171" s="78">
        <v>44377</v>
      </c>
      <c r="D171" s="173">
        <f>B⓵_マスタ登録!$J$80</f>
        <v>512</v>
      </c>
      <c r="E171" s="174"/>
      <c r="F171" s="173" t="str">
        <f>B⓵_マスタ登録!$K$80</f>
        <v>販促費（変動費）</v>
      </c>
      <c r="G171" s="186"/>
      <c r="H171" s="174"/>
      <c r="I171" s="173" t="str">
        <f>B⓵_マスタ登録!$F$134</f>
        <v>営業部</v>
      </c>
      <c r="J171" s="174"/>
      <c r="K171" s="282">
        <f>'B②-1_【営業部】入力画面'!P$61</f>
        <v>1150</v>
      </c>
      <c r="L171" s="283"/>
      <c r="M171" s="284"/>
      <c r="N171" s="80" t="s">
        <v>459</v>
      </c>
      <c r="O171" s="43">
        <f>B⓵_マスタ登録!$F$36</f>
        <v>199</v>
      </c>
      <c r="P171" s="173" t="str">
        <f>B⓵_マスタ登録!$G$36</f>
        <v>仮勘定</v>
      </c>
      <c r="Q171" s="174"/>
      <c r="R171" s="43" t="str">
        <f>B⓵_マスタ登録!$F$134</f>
        <v>営業部</v>
      </c>
      <c r="S171" s="280">
        <f>K171</f>
        <v>1150</v>
      </c>
      <c r="T171" s="281"/>
      <c r="U171" s="49" t="s">
        <v>458</v>
      </c>
    </row>
    <row r="172" spans="2:21" ht="22.5" x14ac:dyDescent="0.55000000000000004">
      <c r="B172" s="14"/>
      <c r="C172" s="15"/>
      <c r="D172" s="15"/>
      <c r="E172" s="15"/>
      <c r="F172" s="15"/>
      <c r="G172" s="15"/>
      <c r="H172" s="15"/>
      <c r="I172" s="15"/>
      <c r="J172" s="15"/>
      <c r="K172" s="15"/>
      <c r="L172" s="15"/>
      <c r="M172" s="15"/>
      <c r="N172" s="15"/>
      <c r="O172" s="15"/>
      <c r="P172" s="15"/>
      <c r="Q172" s="15"/>
      <c r="R172" s="15"/>
      <c r="S172" s="15"/>
      <c r="T172" s="15"/>
      <c r="U172" s="49"/>
    </row>
    <row r="173" spans="2:21" ht="23" thickBot="1" x14ac:dyDescent="0.6">
      <c r="B173" s="47" t="s">
        <v>320</v>
      </c>
      <c r="C173" s="15"/>
      <c r="D173" s="15"/>
      <c r="E173" s="15"/>
      <c r="F173" s="15"/>
      <c r="G173" s="15"/>
      <c r="H173" s="15"/>
      <c r="I173" s="15"/>
      <c r="J173" s="15"/>
      <c r="K173" s="15"/>
      <c r="L173" s="15"/>
      <c r="M173" s="15"/>
      <c r="N173" s="15"/>
      <c r="O173" s="15"/>
      <c r="P173" s="15"/>
      <c r="Q173" s="15"/>
      <c r="R173" s="15"/>
      <c r="S173" s="15"/>
      <c r="T173" s="15"/>
      <c r="U173" s="49"/>
    </row>
    <row r="174" spans="2:21" ht="23" thickBot="1" x14ac:dyDescent="0.6">
      <c r="B174" s="101" t="s">
        <v>330</v>
      </c>
      <c r="C174" s="78">
        <v>44408</v>
      </c>
      <c r="D174" s="173">
        <f>B⓵_マスタ登録!$J$80</f>
        <v>512</v>
      </c>
      <c r="E174" s="174"/>
      <c r="F174" s="173" t="str">
        <f>B⓵_マスタ登録!$K$80</f>
        <v>販促費（変動費）</v>
      </c>
      <c r="G174" s="186"/>
      <c r="H174" s="174"/>
      <c r="I174" s="173" t="str">
        <f>B⓵_マスタ登録!$F$134</f>
        <v>営業部</v>
      </c>
      <c r="J174" s="174"/>
      <c r="K174" s="282">
        <f>'B②-1_【営業部】入力画面'!Q$61</f>
        <v>1264</v>
      </c>
      <c r="L174" s="283"/>
      <c r="M174" s="284"/>
      <c r="N174" s="80" t="s">
        <v>459</v>
      </c>
      <c r="O174" s="43">
        <f>B⓵_マスタ登録!$F$36</f>
        <v>199</v>
      </c>
      <c r="P174" s="173" t="str">
        <f>B⓵_マスタ登録!$G$36</f>
        <v>仮勘定</v>
      </c>
      <c r="Q174" s="174"/>
      <c r="R174" s="43" t="str">
        <f>B⓵_マスタ登録!$F$134</f>
        <v>営業部</v>
      </c>
      <c r="S174" s="280">
        <f>K174</f>
        <v>1264</v>
      </c>
      <c r="T174" s="281"/>
      <c r="U174" s="49" t="s">
        <v>458</v>
      </c>
    </row>
    <row r="175" spans="2:21" ht="22.5" x14ac:dyDescent="0.55000000000000004">
      <c r="B175" s="14"/>
      <c r="C175" s="15"/>
      <c r="D175" s="15"/>
      <c r="E175" s="15"/>
      <c r="F175" s="15"/>
      <c r="G175" s="15"/>
      <c r="H175" s="15"/>
      <c r="I175" s="15"/>
      <c r="J175" s="15"/>
      <c r="K175" s="15"/>
      <c r="L175" s="15"/>
      <c r="M175" s="15"/>
      <c r="N175" s="15"/>
      <c r="O175" s="15"/>
      <c r="P175" s="15"/>
      <c r="Q175" s="15"/>
      <c r="R175" s="15"/>
      <c r="S175" s="15"/>
      <c r="T175" s="15"/>
      <c r="U175" s="49"/>
    </row>
    <row r="176" spans="2:21" ht="23" thickBot="1" x14ac:dyDescent="0.6">
      <c r="B176" s="47" t="s">
        <v>320</v>
      </c>
      <c r="C176" s="15"/>
      <c r="D176" s="15"/>
      <c r="E176" s="15"/>
      <c r="F176" s="15"/>
      <c r="G176" s="15"/>
      <c r="H176" s="15"/>
      <c r="I176" s="15"/>
      <c r="J176" s="15"/>
      <c r="K176" s="15"/>
      <c r="L176" s="15"/>
      <c r="M176" s="15"/>
      <c r="N176" s="15"/>
      <c r="O176" s="15"/>
      <c r="P176" s="15"/>
      <c r="Q176" s="15"/>
      <c r="R176" s="15"/>
      <c r="S176" s="15"/>
      <c r="T176" s="15"/>
      <c r="U176" s="49"/>
    </row>
    <row r="177" spans="2:21" ht="23" thickBot="1" x14ac:dyDescent="0.6">
      <c r="B177" s="101" t="s">
        <v>332</v>
      </c>
      <c r="C177" s="78">
        <v>44439</v>
      </c>
      <c r="D177" s="173">
        <f>B⓵_マスタ登録!$J$80</f>
        <v>512</v>
      </c>
      <c r="E177" s="174"/>
      <c r="F177" s="173" t="str">
        <f>B⓵_マスタ登録!$K$80</f>
        <v>販促費（変動費）</v>
      </c>
      <c r="G177" s="186"/>
      <c r="H177" s="174"/>
      <c r="I177" s="173" t="str">
        <f>B⓵_マスタ登録!$F$134</f>
        <v>営業部</v>
      </c>
      <c r="J177" s="174"/>
      <c r="K177" s="282">
        <f>'B②-1_【営業部】入力画面'!R$61</f>
        <v>1387</v>
      </c>
      <c r="L177" s="283"/>
      <c r="M177" s="284"/>
      <c r="N177" s="80" t="s">
        <v>459</v>
      </c>
      <c r="O177" s="43">
        <f>B⓵_マスタ登録!$F$36</f>
        <v>199</v>
      </c>
      <c r="P177" s="173" t="str">
        <f>B⓵_マスタ登録!$G$36</f>
        <v>仮勘定</v>
      </c>
      <c r="Q177" s="174"/>
      <c r="R177" s="43" t="str">
        <f>B⓵_マスタ登録!$F$134</f>
        <v>営業部</v>
      </c>
      <c r="S177" s="280">
        <f>K177</f>
        <v>1387</v>
      </c>
      <c r="T177" s="281"/>
      <c r="U177" s="49" t="s">
        <v>458</v>
      </c>
    </row>
    <row r="178" spans="2:21" ht="22.5" x14ac:dyDescent="0.55000000000000004">
      <c r="B178" s="14"/>
      <c r="C178" s="15"/>
      <c r="D178" s="15"/>
      <c r="E178" s="15"/>
      <c r="F178" s="15"/>
      <c r="G178" s="15"/>
      <c r="H178" s="15"/>
      <c r="I178" s="15"/>
      <c r="J178" s="15"/>
      <c r="K178" s="15"/>
      <c r="L178" s="15"/>
      <c r="M178" s="15"/>
      <c r="N178" s="15"/>
      <c r="O178" s="15"/>
      <c r="P178" s="15"/>
      <c r="Q178" s="15"/>
      <c r="R178" s="15"/>
      <c r="S178" s="4"/>
      <c r="T178" s="4"/>
      <c r="U178" s="49"/>
    </row>
    <row r="179" spans="2:21" ht="23" thickBot="1" x14ac:dyDescent="0.6">
      <c r="B179" s="47" t="s">
        <v>320</v>
      </c>
      <c r="C179" s="15"/>
      <c r="D179" s="15"/>
      <c r="E179" s="15"/>
      <c r="F179" s="15"/>
      <c r="G179" s="15"/>
      <c r="H179" s="15"/>
      <c r="I179" s="15"/>
      <c r="J179" s="15"/>
      <c r="K179" s="15"/>
      <c r="L179" s="15"/>
      <c r="M179" s="15"/>
      <c r="N179" s="15"/>
      <c r="O179" s="15"/>
      <c r="P179" s="15"/>
      <c r="Q179" s="15"/>
      <c r="R179" s="15"/>
      <c r="S179" s="4"/>
      <c r="T179" s="4"/>
      <c r="U179" s="49"/>
    </row>
    <row r="180" spans="2:21" ht="23" thickBot="1" x14ac:dyDescent="0.6">
      <c r="B180" s="101" t="s">
        <v>334</v>
      </c>
      <c r="C180" s="78">
        <v>44469</v>
      </c>
      <c r="D180" s="173">
        <f>B⓵_マスタ登録!$J$80</f>
        <v>512</v>
      </c>
      <c r="E180" s="174"/>
      <c r="F180" s="173" t="str">
        <f>B⓵_マスタ登録!$K$80</f>
        <v>販促費（変動費）</v>
      </c>
      <c r="G180" s="186"/>
      <c r="H180" s="174"/>
      <c r="I180" s="173" t="str">
        <f>B⓵_マスタ登録!$F$134</f>
        <v>営業部</v>
      </c>
      <c r="J180" s="174"/>
      <c r="K180" s="282">
        <f>'B②-1_【営業部】入力画面'!S$61</f>
        <v>1520</v>
      </c>
      <c r="L180" s="283"/>
      <c r="M180" s="284"/>
      <c r="N180" s="80" t="s">
        <v>459</v>
      </c>
      <c r="O180" s="43">
        <f>B⓵_マスタ登録!$F$36</f>
        <v>199</v>
      </c>
      <c r="P180" s="173" t="str">
        <f>B⓵_マスタ登録!$G$36</f>
        <v>仮勘定</v>
      </c>
      <c r="Q180" s="174"/>
      <c r="R180" s="43" t="str">
        <f>B⓵_マスタ登録!$F$134</f>
        <v>営業部</v>
      </c>
      <c r="S180" s="280">
        <f>K180</f>
        <v>1520</v>
      </c>
      <c r="T180" s="281"/>
      <c r="U180" s="49" t="s">
        <v>458</v>
      </c>
    </row>
    <row r="181" spans="2:21" ht="22.5" x14ac:dyDescent="0.55000000000000004">
      <c r="B181" s="14"/>
      <c r="C181" s="15"/>
      <c r="D181" s="15"/>
      <c r="E181" s="15"/>
      <c r="F181" s="15"/>
      <c r="G181" s="15"/>
      <c r="H181" s="15"/>
      <c r="I181" s="15"/>
      <c r="J181" s="15"/>
      <c r="K181" s="15"/>
      <c r="L181" s="15"/>
      <c r="M181" s="15"/>
      <c r="N181" s="15"/>
      <c r="O181" s="15"/>
      <c r="P181" s="15"/>
      <c r="Q181" s="15"/>
      <c r="R181" s="15"/>
      <c r="S181" s="4"/>
      <c r="T181" s="4"/>
      <c r="U181" s="49"/>
    </row>
    <row r="182" spans="2:21" ht="23" thickBot="1" x14ac:dyDescent="0.6">
      <c r="B182" s="47" t="s">
        <v>320</v>
      </c>
      <c r="C182" s="15"/>
      <c r="D182" s="15"/>
      <c r="E182" s="15"/>
      <c r="F182" s="15"/>
      <c r="G182" s="15"/>
      <c r="H182" s="15"/>
      <c r="I182" s="15"/>
      <c r="J182" s="15"/>
      <c r="K182" s="15"/>
      <c r="L182" s="15"/>
      <c r="M182" s="15"/>
      <c r="N182" s="15"/>
      <c r="O182" s="15"/>
      <c r="P182" s="15"/>
      <c r="Q182" s="15"/>
      <c r="R182" s="15"/>
      <c r="S182" s="4"/>
      <c r="T182" s="4"/>
      <c r="U182" s="49"/>
    </row>
    <row r="183" spans="2:21" ht="23" thickBot="1" x14ac:dyDescent="0.6">
      <c r="B183" s="101" t="s">
        <v>336</v>
      </c>
      <c r="C183" s="78">
        <v>44500</v>
      </c>
      <c r="D183" s="173">
        <f>B⓵_マスタ登録!$J$80</f>
        <v>512</v>
      </c>
      <c r="E183" s="174"/>
      <c r="F183" s="173" t="str">
        <f>B⓵_マスタ登録!$K$80</f>
        <v>販促費（変動費）</v>
      </c>
      <c r="G183" s="186"/>
      <c r="H183" s="174"/>
      <c r="I183" s="173" t="str">
        <f>B⓵_マスタ登録!$F$134</f>
        <v>営業部</v>
      </c>
      <c r="J183" s="174"/>
      <c r="K183" s="282">
        <f>'B②-1_【営業部】入力画面'!N$63</f>
        <v>1672</v>
      </c>
      <c r="L183" s="283"/>
      <c r="M183" s="284"/>
      <c r="N183" s="80" t="s">
        <v>459</v>
      </c>
      <c r="O183" s="43">
        <f>B⓵_マスタ登録!$F$36</f>
        <v>199</v>
      </c>
      <c r="P183" s="173" t="str">
        <f>B⓵_マスタ登録!$G$36</f>
        <v>仮勘定</v>
      </c>
      <c r="Q183" s="174"/>
      <c r="R183" s="43" t="str">
        <f>B⓵_マスタ登録!$F$134</f>
        <v>営業部</v>
      </c>
      <c r="S183" s="280">
        <f>K183</f>
        <v>1672</v>
      </c>
      <c r="T183" s="281"/>
      <c r="U183" s="49" t="s">
        <v>458</v>
      </c>
    </row>
    <row r="184" spans="2:21" ht="22.5" x14ac:dyDescent="0.55000000000000004">
      <c r="B184" s="14"/>
      <c r="C184" s="15"/>
      <c r="D184" s="15"/>
      <c r="E184" s="15"/>
      <c r="F184" s="15"/>
      <c r="G184" s="15"/>
      <c r="H184" s="15"/>
      <c r="I184" s="15"/>
      <c r="J184" s="15"/>
      <c r="K184" s="15"/>
      <c r="L184" s="15"/>
      <c r="M184" s="15"/>
      <c r="N184" s="15"/>
      <c r="O184" s="15"/>
      <c r="P184" s="15"/>
      <c r="Q184" s="15"/>
      <c r="R184" s="15"/>
      <c r="S184" s="4"/>
      <c r="T184" s="4"/>
      <c r="U184" s="49"/>
    </row>
    <row r="185" spans="2:21" ht="23" thickBot="1" x14ac:dyDescent="0.6">
      <c r="B185" s="47" t="s">
        <v>320</v>
      </c>
      <c r="C185" s="15"/>
      <c r="D185" s="15"/>
      <c r="E185" s="15"/>
      <c r="F185" s="15"/>
      <c r="G185" s="15"/>
      <c r="H185" s="15"/>
      <c r="I185" s="15"/>
      <c r="J185" s="15"/>
      <c r="K185" s="15"/>
      <c r="L185" s="15"/>
      <c r="M185" s="15"/>
      <c r="N185" s="15"/>
      <c r="O185" s="15"/>
      <c r="P185" s="15"/>
      <c r="Q185" s="15"/>
      <c r="R185" s="15"/>
      <c r="S185" s="4"/>
      <c r="T185" s="4"/>
      <c r="U185" s="49"/>
    </row>
    <row r="186" spans="2:21" ht="23" thickBot="1" x14ac:dyDescent="0.6">
      <c r="B186" s="101" t="s">
        <v>338</v>
      </c>
      <c r="C186" s="78">
        <v>44530</v>
      </c>
      <c r="D186" s="173">
        <f>B⓵_マスタ登録!$J$80</f>
        <v>512</v>
      </c>
      <c r="E186" s="174"/>
      <c r="F186" s="173" t="str">
        <f>B⓵_マスタ登録!$K$80</f>
        <v>販促費（変動費）</v>
      </c>
      <c r="G186" s="186"/>
      <c r="H186" s="174"/>
      <c r="I186" s="173" t="str">
        <f>B⓵_マスタ登録!$F$134</f>
        <v>営業部</v>
      </c>
      <c r="J186" s="174"/>
      <c r="K186" s="282">
        <f>'B②-1_【営業部】入力画面'!O$63</f>
        <v>1834</v>
      </c>
      <c r="L186" s="283"/>
      <c r="M186" s="284"/>
      <c r="N186" s="80" t="s">
        <v>459</v>
      </c>
      <c r="O186" s="43">
        <f>B⓵_マスタ登録!$F$36</f>
        <v>199</v>
      </c>
      <c r="P186" s="173" t="str">
        <f>B⓵_マスタ登録!$G$36</f>
        <v>仮勘定</v>
      </c>
      <c r="Q186" s="174"/>
      <c r="R186" s="43" t="str">
        <f>B⓵_マスタ登録!$F$134</f>
        <v>営業部</v>
      </c>
      <c r="S186" s="280">
        <f>K186</f>
        <v>1834</v>
      </c>
      <c r="T186" s="281"/>
      <c r="U186" s="49" t="s">
        <v>458</v>
      </c>
    </row>
    <row r="187" spans="2:21" ht="22.5" x14ac:dyDescent="0.55000000000000004">
      <c r="B187" s="14"/>
      <c r="C187" s="15"/>
      <c r="D187" s="15"/>
      <c r="E187" s="15"/>
      <c r="F187" s="15"/>
      <c r="G187" s="15"/>
      <c r="H187" s="15"/>
      <c r="I187" s="15"/>
      <c r="J187" s="15"/>
      <c r="K187" s="15"/>
      <c r="L187" s="15"/>
      <c r="M187" s="15"/>
      <c r="N187" s="15"/>
      <c r="O187" s="15"/>
      <c r="P187" s="15"/>
      <c r="Q187" s="15"/>
      <c r="R187" s="15"/>
      <c r="S187" s="4"/>
      <c r="T187" s="4"/>
      <c r="U187" s="49"/>
    </row>
    <row r="188" spans="2:21" ht="23" thickBot="1" x14ac:dyDescent="0.6">
      <c r="B188" s="47" t="s">
        <v>320</v>
      </c>
      <c r="C188" s="15"/>
      <c r="D188" s="15"/>
      <c r="E188" s="15"/>
      <c r="F188" s="15"/>
      <c r="G188" s="15"/>
      <c r="H188" s="15"/>
      <c r="I188" s="15"/>
      <c r="J188" s="15"/>
      <c r="K188" s="15"/>
      <c r="L188" s="15"/>
      <c r="M188" s="15"/>
      <c r="N188" s="15"/>
      <c r="O188" s="15"/>
      <c r="P188" s="15"/>
      <c r="Q188" s="15"/>
      <c r="R188" s="15"/>
      <c r="S188" s="4"/>
      <c r="T188" s="4"/>
      <c r="U188" s="49"/>
    </row>
    <row r="189" spans="2:21" ht="23" thickBot="1" x14ac:dyDescent="0.6">
      <c r="B189" s="101" t="s">
        <v>340</v>
      </c>
      <c r="C189" s="78">
        <v>44561</v>
      </c>
      <c r="D189" s="173">
        <f>B⓵_マスタ登録!$J$80</f>
        <v>512</v>
      </c>
      <c r="E189" s="174"/>
      <c r="F189" s="173" t="str">
        <f>B⓵_マスタ登録!$K$80</f>
        <v>販促費（変動費）</v>
      </c>
      <c r="G189" s="186"/>
      <c r="H189" s="174"/>
      <c r="I189" s="173" t="str">
        <f>B⓵_マスタ登録!$F$134</f>
        <v>営業部</v>
      </c>
      <c r="J189" s="174"/>
      <c r="K189" s="282">
        <f>'B②-1_【営業部】入力画面'!P$63</f>
        <v>2014</v>
      </c>
      <c r="L189" s="283"/>
      <c r="M189" s="284"/>
      <c r="N189" s="80" t="s">
        <v>459</v>
      </c>
      <c r="O189" s="43">
        <f>B⓵_マスタ登録!$F$36</f>
        <v>199</v>
      </c>
      <c r="P189" s="173" t="str">
        <f>B⓵_マスタ登録!$G$36</f>
        <v>仮勘定</v>
      </c>
      <c r="Q189" s="174"/>
      <c r="R189" s="43" t="str">
        <f>B⓵_マスタ登録!$F$134</f>
        <v>営業部</v>
      </c>
      <c r="S189" s="280">
        <f>K189</f>
        <v>2014</v>
      </c>
      <c r="T189" s="281"/>
      <c r="U189" s="49" t="s">
        <v>458</v>
      </c>
    </row>
    <row r="190" spans="2:21" ht="22.5" x14ac:dyDescent="0.55000000000000004">
      <c r="B190" s="14"/>
      <c r="C190" s="15"/>
      <c r="D190" s="15"/>
      <c r="E190" s="15"/>
      <c r="F190" s="15"/>
      <c r="G190" s="15"/>
      <c r="H190" s="15"/>
      <c r="I190" s="15"/>
      <c r="J190" s="15"/>
      <c r="K190" s="15"/>
      <c r="L190" s="15"/>
      <c r="M190" s="15"/>
      <c r="N190" s="15"/>
      <c r="O190" s="15"/>
      <c r="P190" s="15"/>
      <c r="Q190" s="15"/>
      <c r="R190" s="15"/>
      <c r="S190" s="4"/>
      <c r="T190" s="4"/>
      <c r="U190" s="49"/>
    </row>
    <row r="191" spans="2:21" ht="23" thickBot="1" x14ac:dyDescent="0.6">
      <c r="B191" s="47" t="s">
        <v>320</v>
      </c>
      <c r="C191" s="15"/>
      <c r="D191" s="15"/>
      <c r="E191" s="15"/>
      <c r="F191" s="15"/>
      <c r="G191" s="15"/>
      <c r="H191" s="15"/>
      <c r="I191" s="15"/>
      <c r="J191" s="15"/>
      <c r="K191" s="15"/>
      <c r="L191" s="15"/>
      <c r="M191" s="15"/>
      <c r="N191" s="15"/>
      <c r="O191" s="15"/>
      <c r="P191" s="15"/>
      <c r="Q191" s="15"/>
      <c r="R191" s="15"/>
      <c r="S191" s="4"/>
      <c r="T191" s="4"/>
      <c r="U191" s="49"/>
    </row>
    <row r="192" spans="2:21" ht="23" thickBot="1" x14ac:dyDescent="0.6">
      <c r="B192" s="101" t="s">
        <v>342</v>
      </c>
      <c r="C192" s="78">
        <v>44592</v>
      </c>
      <c r="D192" s="173">
        <f>B⓵_マスタ登録!$J$80</f>
        <v>512</v>
      </c>
      <c r="E192" s="174"/>
      <c r="F192" s="173" t="str">
        <f>B⓵_マスタ登録!$K$80</f>
        <v>販促費（変動費）</v>
      </c>
      <c r="G192" s="186"/>
      <c r="H192" s="174"/>
      <c r="I192" s="173" t="str">
        <f>B⓵_マスタ登録!$F$134</f>
        <v>営業部</v>
      </c>
      <c r="J192" s="174"/>
      <c r="K192" s="282">
        <f>'B②-1_【営業部】入力画面'!Q$63</f>
        <v>2214</v>
      </c>
      <c r="L192" s="283"/>
      <c r="M192" s="284"/>
      <c r="N192" s="80" t="s">
        <v>459</v>
      </c>
      <c r="O192" s="43">
        <f>B⓵_マスタ登録!$F$36</f>
        <v>199</v>
      </c>
      <c r="P192" s="173" t="str">
        <f>B⓵_マスタ登録!$G$36</f>
        <v>仮勘定</v>
      </c>
      <c r="Q192" s="174"/>
      <c r="R192" s="43" t="str">
        <f>B⓵_マスタ登録!$F$134</f>
        <v>営業部</v>
      </c>
      <c r="S192" s="285">
        <f>K192</f>
        <v>2214</v>
      </c>
      <c r="T192" s="286"/>
      <c r="U192" s="49" t="s">
        <v>458</v>
      </c>
    </row>
    <row r="193" spans="2:21" ht="22.5" x14ac:dyDescent="0.55000000000000004">
      <c r="B193" s="14"/>
      <c r="C193" s="15"/>
      <c r="D193" s="15"/>
      <c r="E193" s="15"/>
      <c r="F193" s="15"/>
      <c r="G193" s="15"/>
      <c r="H193" s="15"/>
      <c r="I193" s="15"/>
      <c r="J193" s="15"/>
      <c r="K193" s="15"/>
      <c r="L193" s="15"/>
      <c r="M193" s="15"/>
      <c r="N193" s="15"/>
      <c r="O193" s="15"/>
      <c r="P193" s="15"/>
      <c r="Q193" s="15"/>
      <c r="R193" s="15"/>
      <c r="S193" s="4"/>
      <c r="T193" s="4"/>
      <c r="U193" s="49"/>
    </row>
    <row r="194" spans="2:21" ht="23" thickBot="1" x14ac:dyDescent="0.6">
      <c r="B194" s="47" t="s">
        <v>320</v>
      </c>
      <c r="C194" s="15"/>
      <c r="D194" s="15"/>
      <c r="E194" s="15"/>
      <c r="F194" s="15"/>
      <c r="G194" s="15"/>
      <c r="H194" s="15"/>
      <c r="I194" s="15"/>
      <c r="J194" s="15"/>
      <c r="K194" s="15"/>
      <c r="L194" s="15"/>
      <c r="M194" s="15"/>
      <c r="N194" s="15"/>
      <c r="O194" s="15"/>
      <c r="P194" s="15"/>
      <c r="Q194" s="15"/>
      <c r="R194" s="15"/>
      <c r="S194" s="4"/>
      <c r="T194" s="4"/>
      <c r="U194" s="49"/>
    </row>
    <row r="195" spans="2:21" ht="23" thickBot="1" x14ac:dyDescent="0.6">
      <c r="B195" s="101" t="s">
        <v>344</v>
      </c>
      <c r="C195" s="78">
        <v>44620</v>
      </c>
      <c r="D195" s="173">
        <f>B⓵_マスタ登録!$J$80</f>
        <v>512</v>
      </c>
      <c r="E195" s="174"/>
      <c r="F195" s="173" t="str">
        <f>B⓵_マスタ登録!$K$80</f>
        <v>販促費（変動費）</v>
      </c>
      <c r="G195" s="186"/>
      <c r="H195" s="174"/>
      <c r="I195" s="173" t="str">
        <f>B⓵_マスタ登録!$F$134</f>
        <v>営業部</v>
      </c>
      <c r="J195" s="174"/>
      <c r="K195" s="282">
        <f>'B②-1_【営業部】入力画面'!R$63</f>
        <v>2432</v>
      </c>
      <c r="L195" s="283"/>
      <c r="M195" s="284"/>
      <c r="N195" s="80" t="s">
        <v>459</v>
      </c>
      <c r="O195" s="43">
        <f>B⓵_マスタ登録!$F$36</f>
        <v>199</v>
      </c>
      <c r="P195" s="173" t="str">
        <f>B⓵_マスタ登録!$G$36</f>
        <v>仮勘定</v>
      </c>
      <c r="Q195" s="174"/>
      <c r="R195" s="43" t="str">
        <f>B⓵_マスタ登録!$F$134</f>
        <v>営業部</v>
      </c>
      <c r="S195" s="285">
        <f>K195</f>
        <v>2432</v>
      </c>
      <c r="T195" s="286"/>
      <c r="U195" s="49" t="s">
        <v>458</v>
      </c>
    </row>
    <row r="196" spans="2:21" ht="22.5" x14ac:dyDescent="0.55000000000000004">
      <c r="B196" s="14"/>
      <c r="C196" s="15"/>
      <c r="D196" s="15"/>
      <c r="E196" s="15"/>
      <c r="F196" s="15"/>
      <c r="G196" s="15"/>
      <c r="H196" s="15"/>
      <c r="I196" s="15"/>
      <c r="J196" s="15"/>
      <c r="K196" s="15"/>
      <c r="L196" s="15"/>
      <c r="M196" s="15"/>
      <c r="N196" s="15"/>
      <c r="O196" s="15"/>
      <c r="P196" s="15"/>
      <c r="Q196" s="15"/>
      <c r="R196" s="15"/>
      <c r="S196" s="4"/>
      <c r="T196" s="4"/>
      <c r="U196" s="49"/>
    </row>
    <row r="197" spans="2:21" ht="23" thickBot="1" x14ac:dyDescent="0.6">
      <c r="B197" s="47" t="s">
        <v>320</v>
      </c>
      <c r="C197" s="15"/>
      <c r="D197" s="15"/>
      <c r="E197" s="15"/>
      <c r="F197" s="15"/>
      <c r="G197" s="15"/>
      <c r="H197" s="15"/>
      <c r="I197" s="15"/>
      <c r="J197" s="15"/>
      <c r="K197" s="15"/>
      <c r="L197" s="15"/>
      <c r="M197" s="15"/>
      <c r="N197" s="15"/>
      <c r="O197" s="15"/>
      <c r="P197" s="15"/>
      <c r="Q197" s="15"/>
      <c r="R197" s="15"/>
      <c r="S197" s="4"/>
      <c r="T197" s="4"/>
      <c r="U197" s="49"/>
    </row>
    <row r="198" spans="2:21" ht="23" thickBot="1" x14ac:dyDescent="0.6">
      <c r="B198" s="101" t="s">
        <v>346</v>
      </c>
      <c r="C198" s="78">
        <v>44651</v>
      </c>
      <c r="D198" s="173">
        <f>B⓵_マスタ登録!$J$80</f>
        <v>512</v>
      </c>
      <c r="E198" s="174"/>
      <c r="F198" s="173" t="str">
        <f>B⓵_マスタ登録!$K$80</f>
        <v>販促費（変動費）</v>
      </c>
      <c r="G198" s="186"/>
      <c r="H198" s="174"/>
      <c r="I198" s="173" t="str">
        <f>B⓵_マスタ登録!$F$134</f>
        <v>営業部</v>
      </c>
      <c r="J198" s="174"/>
      <c r="K198" s="282"/>
      <c r="L198" s="283"/>
      <c r="M198" s="284"/>
      <c r="N198" s="80" t="s">
        <v>459</v>
      </c>
      <c r="O198" s="43">
        <f>B⓵_マスタ登録!$F$36</f>
        <v>199</v>
      </c>
      <c r="P198" s="173" t="str">
        <f>B⓵_マスタ登録!$G$36</f>
        <v>仮勘定</v>
      </c>
      <c r="Q198" s="174"/>
      <c r="R198" s="43" t="str">
        <f>B⓵_マスタ登録!$F$134</f>
        <v>営業部</v>
      </c>
      <c r="S198" s="285"/>
      <c r="T198" s="286"/>
      <c r="U198" s="49" t="s">
        <v>458</v>
      </c>
    </row>
    <row r="199" spans="2:21" x14ac:dyDescent="0.55000000000000004">
      <c r="B199" s="14"/>
      <c r="C199" s="15"/>
      <c r="D199" s="15"/>
      <c r="E199" s="15"/>
      <c r="F199" s="15"/>
      <c r="G199" s="15"/>
      <c r="H199" s="15"/>
      <c r="I199" s="15"/>
      <c r="J199" s="15"/>
      <c r="K199" s="15"/>
      <c r="L199" s="15"/>
      <c r="M199" s="15"/>
      <c r="N199" s="15"/>
      <c r="O199" s="15"/>
      <c r="P199" s="15"/>
      <c r="Q199" s="15"/>
      <c r="R199" s="15"/>
      <c r="S199" s="15"/>
      <c r="T199" s="15"/>
      <c r="U199" s="16"/>
    </row>
    <row r="200" spans="2:21" x14ac:dyDescent="0.55000000000000004">
      <c r="B200" s="14"/>
      <c r="C200" s="15"/>
      <c r="D200" s="15"/>
      <c r="E200" s="15"/>
      <c r="F200" s="15"/>
      <c r="G200" s="15"/>
      <c r="H200" s="15"/>
      <c r="I200" s="15"/>
      <c r="J200" s="15"/>
      <c r="K200" s="15"/>
      <c r="L200" s="15"/>
      <c r="M200" s="15"/>
      <c r="N200" s="15"/>
      <c r="O200" s="15"/>
      <c r="P200" s="15"/>
      <c r="Q200" s="15"/>
      <c r="R200" s="15"/>
      <c r="S200" s="15"/>
      <c r="T200" s="15"/>
      <c r="U200" s="16"/>
    </row>
    <row r="201" spans="2:21" x14ac:dyDescent="0.55000000000000004">
      <c r="B201" s="14"/>
      <c r="C201" s="15"/>
      <c r="D201" s="15"/>
      <c r="E201" s="15"/>
      <c r="F201" s="15"/>
      <c r="G201" s="15"/>
      <c r="H201" s="15"/>
      <c r="I201" s="15"/>
      <c r="J201" s="15"/>
      <c r="K201" s="15"/>
      <c r="L201" s="15"/>
      <c r="M201" s="15"/>
      <c r="N201" s="15"/>
      <c r="O201" s="15"/>
      <c r="P201" s="15"/>
      <c r="Q201" s="15"/>
      <c r="R201" s="15"/>
      <c r="S201" s="15"/>
      <c r="T201" s="15"/>
      <c r="U201" s="16"/>
    </row>
    <row r="202" spans="2:21" ht="22.5" x14ac:dyDescent="0.55000000000000004">
      <c r="B202" s="47" t="s">
        <v>391</v>
      </c>
      <c r="C202" s="15"/>
      <c r="D202" s="15"/>
      <c r="E202" s="15"/>
      <c r="F202" s="15"/>
      <c r="G202" s="15"/>
      <c r="H202" s="15"/>
      <c r="I202" s="15"/>
      <c r="J202" s="15"/>
      <c r="K202" s="15"/>
      <c r="L202" s="15"/>
      <c r="M202" s="15"/>
      <c r="N202" s="15"/>
      <c r="O202" s="15"/>
      <c r="P202" s="15"/>
      <c r="Q202" s="15"/>
      <c r="R202" s="15"/>
      <c r="S202" s="15"/>
      <c r="T202" s="15"/>
      <c r="U202" s="16"/>
    </row>
    <row r="203" spans="2:21" x14ac:dyDescent="0.55000000000000004">
      <c r="B203" s="14"/>
      <c r="C203" s="15"/>
      <c r="D203" s="15"/>
      <c r="E203" s="15"/>
      <c r="F203" s="15"/>
      <c r="G203" s="15"/>
      <c r="H203" s="15"/>
      <c r="I203" s="15"/>
      <c r="J203" s="15"/>
      <c r="K203" s="15"/>
      <c r="L203" s="15"/>
      <c r="M203" s="15"/>
      <c r="N203" s="15"/>
      <c r="O203" s="15"/>
      <c r="P203" s="15"/>
      <c r="Q203" s="15"/>
      <c r="R203" s="15"/>
      <c r="S203" s="15"/>
      <c r="T203" s="15"/>
      <c r="U203" s="16"/>
    </row>
    <row r="204" spans="2:21" ht="23" thickBot="1" x14ac:dyDescent="0.6">
      <c r="B204" s="47" t="s">
        <v>320</v>
      </c>
      <c r="C204" s="15"/>
      <c r="D204" s="15"/>
      <c r="E204" s="15"/>
      <c r="F204" s="15"/>
      <c r="G204" s="15"/>
      <c r="H204" s="15"/>
      <c r="I204" s="15"/>
      <c r="J204" s="15"/>
      <c r="K204" s="15"/>
      <c r="L204" s="15"/>
      <c r="M204" s="15"/>
      <c r="N204" s="15"/>
      <c r="O204" s="15"/>
      <c r="P204" s="15"/>
      <c r="Q204" s="15"/>
      <c r="R204" s="15"/>
      <c r="S204" s="15"/>
      <c r="T204" s="15"/>
      <c r="U204" s="49"/>
    </row>
    <row r="205" spans="2:21" ht="23" thickBot="1" x14ac:dyDescent="0.6">
      <c r="B205" s="101" t="s">
        <v>322</v>
      </c>
      <c r="C205" s="78">
        <v>44316</v>
      </c>
      <c r="D205" s="173">
        <f>B⓵_マスタ登録!$H$81</f>
        <v>521</v>
      </c>
      <c r="E205" s="174"/>
      <c r="F205" s="173" t="str">
        <f>B⓵_マスタ登録!$I$81</f>
        <v>人件費</v>
      </c>
      <c r="G205" s="186"/>
      <c r="H205" s="174"/>
      <c r="I205" s="173" t="str">
        <f>B⓵_マスタ登録!$F$134</f>
        <v>営業部</v>
      </c>
      <c r="J205" s="174"/>
      <c r="K205" s="282">
        <f>'B②-1_【営業部】入力画面'!N$77</f>
        <v>1500</v>
      </c>
      <c r="L205" s="283"/>
      <c r="M205" s="284"/>
      <c r="N205" s="80" t="s">
        <v>459</v>
      </c>
      <c r="O205" s="43">
        <f>B⓵_マスタ登録!$F$36</f>
        <v>199</v>
      </c>
      <c r="P205" s="173" t="str">
        <f>B⓵_マスタ登録!$G$36</f>
        <v>仮勘定</v>
      </c>
      <c r="Q205" s="174"/>
      <c r="R205" s="43" t="str">
        <f>B⓵_マスタ登録!$F$134</f>
        <v>営業部</v>
      </c>
      <c r="S205" s="280">
        <f>K205</f>
        <v>1500</v>
      </c>
      <c r="T205" s="281"/>
      <c r="U205" s="49" t="s">
        <v>458</v>
      </c>
    </row>
    <row r="206" spans="2:21" ht="22.5" x14ac:dyDescent="0.55000000000000004">
      <c r="B206" s="14"/>
      <c r="C206" s="15"/>
      <c r="D206" s="15"/>
      <c r="E206" s="15"/>
      <c r="F206" s="15"/>
      <c r="G206" s="15"/>
      <c r="H206" s="15"/>
      <c r="I206" s="15"/>
      <c r="J206" s="15"/>
      <c r="K206" s="15"/>
      <c r="L206" s="15"/>
      <c r="M206" s="15"/>
      <c r="N206" s="15"/>
      <c r="O206" s="15"/>
      <c r="P206" s="15"/>
      <c r="Q206" s="15"/>
      <c r="R206" s="15"/>
      <c r="S206" s="15"/>
      <c r="T206" s="15"/>
      <c r="U206" s="49"/>
    </row>
    <row r="207" spans="2:21" ht="23" thickBot="1" x14ac:dyDescent="0.6">
      <c r="B207" s="47" t="s">
        <v>320</v>
      </c>
      <c r="C207" s="15"/>
      <c r="D207" s="15"/>
      <c r="E207" s="15"/>
      <c r="F207" s="15"/>
      <c r="G207" s="15"/>
      <c r="H207" s="15"/>
      <c r="I207" s="15"/>
      <c r="J207" s="15"/>
      <c r="K207" s="15"/>
      <c r="L207" s="15"/>
      <c r="M207" s="15"/>
      <c r="N207" s="15"/>
      <c r="O207" s="15"/>
      <c r="P207" s="15"/>
      <c r="Q207" s="15"/>
      <c r="R207" s="15"/>
      <c r="S207" s="15"/>
      <c r="T207" s="15"/>
      <c r="U207" s="49"/>
    </row>
    <row r="208" spans="2:21" ht="23" thickBot="1" x14ac:dyDescent="0.6">
      <c r="B208" s="101" t="s">
        <v>326</v>
      </c>
      <c r="C208" s="78">
        <v>44347</v>
      </c>
      <c r="D208" s="173">
        <f>B⓵_マスタ登録!$H$81</f>
        <v>521</v>
      </c>
      <c r="E208" s="174"/>
      <c r="F208" s="173" t="str">
        <f>B⓵_マスタ登録!$I$81</f>
        <v>人件費</v>
      </c>
      <c r="G208" s="186"/>
      <c r="H208" s="174"/>
      <c r="I208" s="173" t="str">
        <f>B⓵_マスタ登録!$F$134</f>
        <v>営業部</v>
      </c>
      <c r="J208" s="174"/>
      <c r="K208" s="282">
        <f>'B②-1_【営業部】入力画面'!O$77</f>
        <v>1500</v>
      </c>
      <c r="L208" s="283"/>
      <c r="M208" s="284"/>
      <c r="N208" s="80" t="s">
        <v>459</v>
      </c>
      <c r="O208" s="43">
        <f>B⓵_マスタ登録!$F$36</f>
        <v>199</v>
      </c>
      <c r="P208" s="173" t="str">
        <f>B⓵_マスタ登録!$G$36</f>
        <v>仮勘定</v>
      </c>
      <c r="Q208" s="174"/>
      <c r="R208" s="43" t="str">
        <f>B⓵_マスタ登録!$F$134</f>
        <v>営業部</v>
      </c>
      <c r="S208" s="280">
        <f>K208</f>
        <v>1500</v>
      </c>
      <c r="T208" s="281"/>
      <c r="U208" s="49" t="s">
        <v>458</v>
      </c>
    </row>
    <row r="209" spans="2:21" ht="22.5" x14ac:dyDescent="0.55000000000000004">
      <c r="B209" s="14"/>
      <c r="C209" s="15"/>
      <c r="D209" s="15"/>
      <c r="E209" s="15"/>
      <c r="F209" s="15"/>
      <c r="G209" s="15"/>
      <c r="H209" s="15"/>
      <c r="I209" s="15"/>
      <c r="J209" s="15"/>
      <c r="K209" s="15"/>
      <c r="L209" s="15"/>
      <c r="M209" s="15"/>
      <c r="N209" s="15"/>
      <c r="O209" s="15"/>
      <c r="P209" s="15"/>
      <c r="Q209" s="15"/>
      <c r="R209" s="15"/>
      <c r="S209" s="15"/>
      <c r="T209" s="15"/>
      <c r="U209" s="49"/>
    </row>
    <row r="210" spans="2:21" ht="23" thickBot="1" x14ac:dyDescent="0.6">
      <c r="B210" s="47" t="s">
        <v>320</v>
      </c>
      <c r="C210" s="15"/>
      <c r="D210" s="15"/>
      <c r="E210" s="15"/>
      <c r="F210" s="15"/>
      <c r="G210" s="15"/>
      <c r="H210" s="15"/>
      <c r="I210" s="15"/>
      <c r="J210" s="15"/>
      <c r="K210" s="15"/>
      <c r="L210" s="15"/>
      <c r="M210" s="15"/>
      <c r="N210" s="15"/>
      <c r="O210" s="15"/>
      <c r="P210" s="15"/>
      <c r="Q210" s="15"/>
      <c r="R210" s="15"/>
      <c r="S210" s="15"/>
      <c r="T210" s="15"/>
      <c r="U210" s="49"/>
    </row>
    <row r="211" spans="2:21" ht="23" thickBot="1" x14ac:dyDescent="0.6">
      <c r="B211" s="101" t="s">
        <v>328</v>
      </c>
      <c r="C211" s="78">
        <v>44377</v>
      </c>
      <c r="D211" s="173">
        <f>B⓵_マスタ登録!$H$81</f>
        <v>521</v>
      </c>
      <c r="E211" s="174"/>
      <c r="F211" s="173" t="str">
        <f>B⓵_マスタ登録!$I$81</f>
        <v>人件費</v>
      </c>
      <c r="G211" s="186"/>
      <c r="H211" s="174"/>
      <c r="I211" s="173" t="str">
        <f>B⓵_マスタ登録!$F$134</f>
        <v>営業部</v>
      </c>
      <c r="J211" s="174"/>
      <c r="K211" s="282">
        <f>'B②-1_【営業部】入力画面'!P$77</f>
        <v>1500</v>
      </c>
      <c r="L211" s="283"/>
      <c r="M211" s="284"/>
      <c r="N211" s="80" t="s">
        <v>459</v>
      </c>
      <c r="O211" s="43">
        <f>B⓵_マスタ登録!$F$36</f>
        <v>199</v>
      </c>
      <c r="P211" s="173" t="str">
        <f>B⓵_マスタ登録!$G$36</f>
        <v>仮勘定</v>
      </c>
      <c r="Q211" s="174"/>
      <c r="R211" s="43" t="str">
        <f>B⓵_マスタ登録!$F$134</f>
        <v>営業部</v>
      </c>
      <c r="S211" s="280">
        <f>K211</f>
        <v>1500</v>
      </c>
      <c r="T211" s="281"/>
      <c r="U211" s="49" t="s">
        <v>458</v>
      </c>
    </row>
    <row r="212" spans="2:21" ht="22.5" x14ac:dyDescent="0.55000000000000004">
      <c r="B212" s="14"/>
      <c r="C212" s="15"/>
      <c r="D212" s="15"/>
      <c r="E212" s="15"/>
      <c r="F212" s="15"/>
      <c r="G212" s="15"/>
      <c r="H212" s="15"/>
      <c r="I212" s="15"/>
      <c r="J212" s="15"/>
      <c r="K212" s="15"/>
      <c r="L212" s="15"/>
      <c r="M212" s="15"/>
      <c r="N212" s="15"/>
      <c r="O212" s="15"/>
      <c r="P212" s="15"/>
      <c r="Q212" s="15"/>
      <c r="R212" s="15"/>
      <c r="S212" s="15"/>
      <c r="T212" s="15"/>
      <c r="U212" s="49"/>
    </row>
    <row r="213" spans="2:21" ht="23" thickBot="1" x14ac:dyDescent="0.6">
      <c r="B213" s="47" t="s">
        <v>320</v>
      </c>
      <c r="C213" s="15"/>
      <c r="D213" s="15"/>
      <c r="E213" s="15"/>
      <c r="F213" s="15"/>
      <c r="G213" s="15"/>
      <c r="H213" s="15"/>
      <c r="I213" s="15"/>
      <c r="J213" s="15"/>
      <c r="K213" s="15"/>
      <c r="L213" s="15"/>
      <c r="M213" s="15"/>
      <c r="N213" s="15"/>
      <c r="O213" s="15"/>
      <c r="P213" s="15"/>
      <c r="Q213" s="15"/>
      <c r="R213" s="15"/>
      <c r="S213" s="15"/>
      <c r="T213" s="15"/>
      <c r="U213" s="49"/>
    </row>
    <row r="214" spans="2:21" ht="23" thickBot="1" x14ac:dyDescent="0.6">
      <c r="B214" s="101" t="s">
        <v>330</v>
      </c>
      <c r="C214" s="78">
        <v>44408</v>
      </c>
      <c r="D214" s="173">
        <f>B⓵_マスタ登録!$H$81</f>
        <v>521</v>
      </c>
      <c r="E214" s="174"/>
      <c r="F214" s="173" t="str">
        <f>B⓵_マスタ登録!$I$81</f>
        <v>人件費</v>
      </c>
      <c r="G214" s="186"/>
      <c r="H214" s="174"/>
      <c r="I214" s="173" t="str">
        <f>B⓵_マスタ登録!$F$134</f>
        <v>営業部</v>
      </c>
      <c r="J214" s="174"/>
      <c r="K214" s="282">
        <f>'B②-1_【営業部】入力画面'!Q$77</f>
        <v>1500</v>
      </c>
      <c r="L214" s="283"/>
      <c r="M214" s="284"/>
      <c r="N214" s="80" t="s">
        <v>459</v>
      </c>
      <c r="O214" s="43">
        <f>B⓵_マスタ登録!$F$36</f>
        <v>199</v>
      </c>
      <c r="P214" s="173" t="str">
        <f>B⓵_マスタ登録!$G$36</f>
        <v>仮勘定</v>
      </c>
      <c r="Q214" s="174"/>
      <c r="R214" s="43" t="str">
        <f>B⓵_マスタ登録!$F$134</f>
        <v>営業部</v>
      </c>
      <c r="S214" s="280">
        <f>K214</f>
        <v>1500</v>
      </c>
      <c r="T214" s="281"/>
      <c r="U214" s="49" t="s">
        <v>458</v>
      </c>
    </row>
    <row r="215" spans="2:21" ht="22.5" x14ac:dyDescent="0.55000000000000004">
      <c r="B215" s="14"/>
      <c r="C215" s="15"/>
      <c r="D215" s="15"/>
      <c r="E215" s="15"/>
      <c r="F215" s="15"/>
      <c r="G215" s="15"/>
      <c r="H215" s="15"/>
      <c r="I215" s="15"/>
      <c r="J215" s="15"/>
      <c r="K215" s="15"/>
      <c r="L215" s="15"/>
      <c r="M215" s="15"/>
      <c r="N215" s="15"/>
      <c r="O215" s="15"/>
      <c r="P215" s="15"/>
      <c r="Q215" s="15"/>
      <c r="R215" s="15"/>
      <c r="S215" s="15"/>
      <c r="T215" s="15"/>
      <c r="U215" s="49"/>
    </row>
    <row r="216" spans="2:21" ht="23" thickBot="1" x14ac:dyDescent="0.6">
      <c r="B216" s="47" t="s">
        <v>320</v>
      </c>
      <c r="C216" s="15"/>
      <c r="D216" s="15"/>
      <c r="E216" s="15"/>
      <c r="F216" s="15"/>
      <c r="G216" s="15"/>
      <c r="H216" s="15"/>
      <c r="I216" s="15"/>
      <c r="J216" s="15"/>
      <c r="K216" s="15"/>
      <c r="L216" s="15"/>
      <c r="M216" s="15"/>
      <c r="N216" s="15"/>
      <c r="O216" s="15"/>
      <c r="P216" s="15"/>
      <c r="Q216" s="15"/>
      <c r="R216" s="15"/>
      <c r="S216" s="15"/>
      <c r="T216" s="15"/>
      <c r="U216" s="49"/>
    </row>
    <row r="217" spans="2:21" ht="23" thickBot="1" x14ac:dyDescent="0.6">
      <c r="B217" s="101" t="s">
        <v>332</v>
      </c>
      <c r="C217" s="78">
        <v>44439</v>
      </c>
      <c r="D217" s="173">
        <f>B⓵_マスタ登録!$H$81</f>
        <v>521</v>
      </c>
      <c r="E217" s="174"/>
      <c r="F217" s="173" t="str">
        <f>B⓵_マスタ登録!$I$81</f>
        <v>人件費</v>
      </c>
      <c r="G217" s="186"/>
      <c r="H217" s="174"/>
      <c r="I217" s="173" t="str">
        <f>B⓵_マスタ登録!$F$134</f>
        <v>営業部</v>
      </c>
      <c r="J217" s="174"/>
      <c r="K217" s="282">
        <f>'B②-1_【営業部】入力画面'!R$77</f>
        <v>1500</v>
      </c>
      <c r="L217" s="283"/>
      <c r="M217" s="284"/>
      <c r="N217" s="80" t="s">
        <v>459</v>
      </c>
      <c r="O217" s="43">
        <f>B⓵_マスタ登録!$F$36</f>
        <v>199</v>
      </c>
      <c r="P217" s="173" t="str">
        <f>B⓵_マスタ登録!$G$36</f>
        <v>仮勘定</v>
      </c>
      <c r="Q217" s="174"/>
      <c r="R217" s="43" t="str">
        <f>B⓵_マスタ登録!$F$134</f>
        <v>営業部</v>
      </c>
      <c r="S217" s="280">
        <f>K217</f>
        <v>1500</v>
      </c>
      <c r="T217" s="281"/>
      <c r="U217" s="49" t="s">
        <v>458</v>
      </c>
    </row>
    <row r="218" spans="2:21" ht="22.5" x14ac:dyDescent="0.55000000000000004">
      <c r="B218" s="14"/>
      <c r="C218" s="15"/>
      <c r="D218" s="15"/>
      <c r="E218" s="15"/>
      <c r="F218" s="15"/>
      <c r="G218" s="15"/>
      <c r="H218" s="15"/>
      <c r="I218" s="15"/>
      <c r="J218" s="15"/>
      <c r="K218" s="15"/>
      <c r="L218" s="15"/>
      <c r="M218" s="15"/>
      <c r="N218" s="15"/>
      <c r="O218" s="15"/>
      <c r="P218" s="15"/>
      <c r="Q218" s="15"/>
      <c r="R218" s="15"/>
      <c r="S218" s="4"/>
      <c r="T218" s="4"/>
      <c r="U218" s="49"/>
    </row>
    <row r="219" spans="2:21" ht="23" thickBot="1" x14ac:dyDescent="0.6">
      <c r="B219" s="47" t="s">
        <v>320</v>
      </c>
      <c r="C219" s="15"/>
      <c r="D219" s="15"/>
      <c r="E219" s="15"/>
      <c r="F219" s="15"/>
      <c r="G219" s="15"/>
      <c r="H219" s="15"/>
      <c r="I219" s="15"/>
      <c r="J219" s="15"/>
      <c r="K219" s="15"/>
      <c r="L219" s="15"/>
      <c r="M219" s="15"/>
      <c r="N219" s="15"/>
      <c r="O219" s="15"/>
      <c r="P219" s="15"/>
      <c r="Q219" s="15"/>
      <c r="R219" s="15"/>
      <c r="S219" s="4"/>
      <c r="T219" s="4"/>
      <c r="U219" s="49"/>
    </row>
    <row r="220" spans="2:21" ht="23" thickBot="1" x14ac:dyDescent="0.6">
      <c r="B220" s="101" t="s">
        <v>334</v>
      </c>
      <c r="C220" s="78">
        <v>44469</v>
      </c>
      <c r="D220" s="173">
        <f>B⓵_マスタ登録!$H$81</f>
        <v>521</v>
      </c>
      <c r="E220" s="174"/>
      <c r="F220" s="173" t="str">
        <f>B⓵_マスタ登録!$I$81</f>
        <v>人件費</v>
      </c>
      <c r="G220" s="186"/>
      <c r="H220" s="174"/>
      <c r="I220" s="173" t="str">
        <f>B⓵_マスタ登録!$F$134</f>
        <v>営業部</v>
      </c>
      <c r="J220" s="174"/>
      <c r="K220" s="282">
        <f>'B②-1_【営業部】入力画面'!S$77</f>
        <v>1500</v>
      </c>
      <c r="L220" s="283"/>
      <c r="M220" s="284"/>
      <c r="N220" s="80" t="s">
        <v>459</v>
      </c>
      <c r="O220" s="43">
        <f>B⓵_マスタ登録!$F$36</f>
        <v>199</v>
      </c>
      <c r="P220" s="173" t="str">
        <f>B⓵_マスタ登録!$G$36</f>
        <v>仮勘定</v>
      </c>
      <c r="Q220" s="174"/>
      <c r="R220" s="43" t="str">
        <f>B⓵_マスタ登録!$F$134</f>
        <v>営業部</v>
      </c>
      <c r="S220" s="280">
        <f>K220</f>
        <v>1500</v>
      </c>
      <c r="T220" s="281"/>
      <c r="U220" s="49" t="s">
        <v>458</v>
      </c>
    </row>
    <row r="221" spans="2:21" ht="22.5" x14ac:dyDescent="0.55000000000000004">
      <c r="B221" s="14"/>
      <c r="C221" s="15"/>
      <c r="D221" s="15"/>
      <c r="E221" s="15"/>
      <c r="F221" s="15"/>
      <c r="G221" s="15"/>
      <c r="H221" s="15"/>
      <c r="I221" s="15"/>
      <c r="J221" s="15"/>
      <c r="K221" s="15"/>
      <c r="L221" s="15"/>
      <c r="M221" s="15"/>
      <c r="N221" s="15"/>
      <c r="O221" s="15"/>
      <c r="P221" s="15"/>
      <c r="Q221" s="15"/>
      <c r="R221" s="15"/>
      <c r="S221" s="4"/>
      <c r="T221" s="4"/>
      <c r="U221" s="49"/>
    </row>
    <row r="222" spans="2:21" ht="23" thickBot="1" x14ac:dyDescent="0.6">
      <c r="B222" s="47" t="s">
        <v>320</v>
      </c>
      <c r="C222" s="15"/>
      <c r="D222" s="15"/>
      <c r="E222" s="15"/>
      <c r="F222" s="15"/>
      <c r="G222" s="15"/>
      <c r="H222" s="15"/>
      <c r="I222" s="15"/>
      <c r="J222" s="15"/>
      <c r="K222" s="15"/>
      <c r="L222" s="15"/>
      <c r="M222" s="15"/>
      <c r="N222" s="15"/>
      <c r="O222" s="15"/>
      <c r="P222" s="15"/>
      <c r="Q222" s="15"/>
      <c r="R222" s="15"/>
      <c r="S222" s="4"/>
      <c r="T222" s="4"/>
      <c r="U222" s="49"/>
    </row>
    <row r="223" spans="2:21" ht="23" thickBot="1" x14ac:dyDescent="0.6">
      <c r="B223" s="101" t="s">
        <v>336</v>
      </c>
      <c r="C223" s="78">
        <v>44500</v>
      </c>
      <c r="D223" s="173">
        <f>B⓵_マスタ登録!$H$81</f>
        <v>521</v>
      </c>
      <c r="E223" s="174"/>
      <c r="F223" s="173" t="str">
        <f>B⓵_マスタ登録!$I$81</f>
        <v>人件費</v>
      </c>
      <c r="G223" s="186"/>
      <c r="H223" s="174"/>
      <c r="I223" s="173" t="str">
        <f>B⓵_マスタ登録!$F$134</f>
        <v>営業部</v>
      </c>
      <c r="J223" s="174"/>
      <c r="K223" s="282">
        <f>'B②-1_【営業部】入力画面'!N$79</f>
        <v>1500</v>
      </c>
      <c r="L223" s="283"/>
      <c r="M223" s="284"/>
      <c r="N223" s="80" t="s">
        <v>459</v>
      </c>
      <c r="O223" s="43">
        <f>B⓵_マスタ登録!$F$36</f>
        <v>199</v>
      </c>
      <c r="P223" s="173" t="str">
        <f>B⓵_マスタ登録!$G$36</f>
        <v>仮勘定</v>
      </c>
      <c r="Q223" s="174"/>
      <c r="R223" s="43" t="str">
        <f>B⓵_マスタ登録!$F$134</f>
        <v>営業部</v>
      </c>
      <c r="S223" s="280">
        <f>K223</f>
        <v>1500</v>
      </c>
      <c r="T223" s="281"/>
      <c r="U223" s="49" t="s">
        <v>458</v>
      </c>
    </row>
    <row r="224" spans="2:21" ht="22.5" x14ac:dyDescent="0.55000000000000004">
      <c r="B224" s="14"/>
      <c r="C224" s="15"/>
      <c r="D224" s="15"/>
      <c r="E224" s="15"/>
      <c r="F224" s="15"/>
      <c r="G224" s="15"/>
      <c r="H224" s="15"/>
      <c r="I224" s="15"/>
      <c r="J224" s="15"/>
      <c r="K224" s="15"/>
      <c r="L224" s="15"/>
      <c r="M224" s="15"/>
      <c r="N224" s="15"/>
      <c r="O224" s="15"/>
      <c r="P224" s="15"/>
      <c r="Q224" s="15"/>
      <c r="R224" s="15"/>
      <c r="S224" s="4"/>
      <c r="T224" s="4"/>
      <c r="U224" s="49"/>
    </row>
    <row r="225" spans="2:21" ht="23" thickBot="1" x14ac:dyDescent="0.6">
      <c r="B225" s="47" t="s">
        <v>320</v>
      </c>
      <c r="C225" s="15"/>
      <c r="D225" s="15"/>
      <c r="E225" s="15"/>
      <c r="F225" s="15"/>
      <c r="G225" s="15"/>
      <c r="H225" s="15"/>
      <c r="I225" s="15"/>
      <c r="J225" s="15"/>
      <c r="K225" s="15"/>
      <c r="L225" s="15"/>
      <c r="M225" s="15"/>
      <c r="N225" s="15"/>
      <c r="O225" s="15"/>
      <c r="P225" s="15"/>
      <c r="Q225" s="15"/>
      <c r="R225" s="15"/>
      <c r="S225" s="4"/>
      <c r="T225" s="4"/>
      <c r="U225" s="49"/>
    </row>
    <row r="226" spans="2:21" ht="23" thickBot="1" x14ac:dyDescent="0.6">
      <c r="B226" s="101" t="s">
        <v>338</v>
      </c>
      <c r="C226" s="78">
        <v>44530</v>
      </c>
      <c r="D226" s="173">
        <f>B⓵_マスタ登録!$H$81</f>
        <v>521</v>
      </c>
      <c r="E226" s="174"/>
      <c r="F226" s="173" t="str">
        <f>B⓵_マスタ登録!$I$81</f>
        <v>人件費</v>
      </c>
      <c r="G226" s="186"/>
      <c r="H226" s="174"/>
      <c r="I226" s="173" t="str">
        <f>B⓵_マスタ登録!$F$134</f>
        <v>営業部</v>
      </c>
      <c r="J226" s="174"/>
      <c r="K226" s="282">
        <f>'B②-1_【営業部】入力画面'!O$79</f>
        <v>1500</v>
      </c>
      <c r="L226" s="283"/>
      <c r="M226" s="284"/>
      <c r="N226" s="80" t="s">
        <v>459</v>
      </c>
      <c r="O226" s="43">
        <f>B⓵_マスタ登録!$F$36</f>
        <v>199</v>
      </c>
      <c r="P226" s="173" t="str">
        <f>B⓵_マスタ登録!$G$36</f>
        <v>仮勘定</v>
      </c>
      <c r="Q226" s="174"/>
      <c r="R226" s="43" t="str">
        <f>B⓵_マスタ登録!$F$134</f>
        <v>営業部</v>
      </c>
      <c r="S226" s="280">
        <f>K226</f>
        <v>1500</v>
      </c>
      <c r="T226" s="281"/>
      <c r="U226" s="49" t="s">
        <v>458</v>
      </c>
    </row>
    <row r="227" spans="2:21" ht="22.5" x14ac:dyDescent="0.55000000000000004">
      <c r="B227" s="14"/>
      <c r="C227" s="15"/>
      <c r="D227" s="15"/>
      <c r="E227" s="15"/>
      <c r="F227" s="15"/>
      <c r="G227" s="15"/>
      <c r="H227" s="15"/>
      <c r="I227" s="15"/>
      <c r="J227" s="15"/>
      <c r="K227" s="15"/>
      <c r="L227" s="15"/>
      <c r="M227" s="15"/>
      <c r="N227" s="15"/>
      <c r="O227" s="15"/>
      <c r="P227" s="15"/>
      <c r="Q227" s="15"/>
      <c r="R227" s="15"/>
      <c r="S227" s="4"/>
      <c r="T227" s="4"/>
      <c r="U227" s="49"/>
    </row>
    <row r="228" spans="2:21" ht="23" thickBot="1" x14ac:dyDescent="0.6">
      <c r="B228" s="47" t="s">
        <v>320</v>
      </c>
      <c r="C228" s="15"/>
      <c r="D228" s="15"/>
      <c r="E228" s="15"/>
      <c r="F228" s="15"/>
      <c r="G228" s="15"/>
      <c r="H228" s="15"/>
      <c r="I228" s="15"/>
      <c r="J228" s="15"/>
      <c r="K228" s="15"/>
      <c r="L228" s="15"/>
      <c r="M228" s="15"/>
      <c r="N228" s="15"/>
      <c r="O228" s="15"/>
      <c r="P228" s="15"/>
      <c r="Q228" s="15"/>
      <c r="R228" s="15"/>
      <c r="S228" s="4"/>
      <c r="T228" s="4"/>
      <c r="U228" s="49"/>
    </row>
    <row r="229" spans="2:21" ht="23" thickBot="1" x14ac:dyDescent="0.6">
      <c r="B229" s="101" t="s">
        <v>340</v>
      </c>
      <c r="C229" s="78">
        <v>44561</v>
      </c>
      <c r="D229" s="173">
        <f>B⓵_マスタ登録!$H$81</f>
        <v>521</v>
      </c>
      <c r="E229" s="174"/>
      <c r="F229" s="173" t="str">
        <f>B⓵_マスタ登録!$I$81</f>
        <v>人件費</v>
      </c>
      <c r="G229" s="186"/>
      <c r="H229" s="174"/>
      <c r="I229" s="173" t="str">
        <f>B⓵_マスタ登録!$F$134</f>
        <v>営業部</v>
      </c>
      <c r="J229" s="174"/>
      <c r="K229" s="282">
        <f>'B②-1_【営業部】入力画面'!P$79</f>
        <v>1500</v>
      </c>
      <c r="L229" s="283"/>
      <c r="M229" s="284"/>
      <c r="N229" s="80" t="s">
        <v>459</v>
      </c>
      <c r="O229" s="43">
        <f>B⓵_マスタ登録!$F$36</f>
        <v>199</v>
      </c>
      <c r="P229" s="173" t="str">
        <f>B⓵_マスタ登録!$G$36</f>
        <v>仮勘定</v>
      </c>
      <c r="Q229" s="174"/>
      <c r="R229" s="43" t="str">
        <f>B⓵_マスタ登録!$F$134</f>
        <v>営業部</v>
      </c>
      <c r="S229" s="280">
        <f>K229</f>
        <v>1500</v>
      </c>
      <c r="T229" s="281"/>
      <c r="U229" s="49" t="s">
        <v>458</v>
      </c>
    </row>
    <row r="230" spans="2:21" ht="22.5" x14ac:dyDescent="0.55000000000000004">
      <c r="B230" s="14"/>
      <c r="C230" s="15"/>
      <c r="D230" s="15"/>
      <c r="E230" s="15"/>
      <c r="F230" s="15"/>
      <c r="G230" s="15"/>
      <c r="H230" s="15"/>
      <c r="I230" s="15"/>
      <c r="J230" s="15"/>
      <c r="K230" s="15"/>
      <c r="L230" s="15"/>
      <c r="M230" s="15"/>
      <c r="N230" s="15"/>
      <c r="O230" s="15"/>
      <c r="P230" s="15"/>
      <c r="Q230" s="15"/>
      <c r="R230" s="15"/>
      <c r="S230" s="4"/>
      <c r="T230" s="4"/>
      <c r="U230" s="49"/>
    </row>
    <row r="231" spans="2:21" ht="23" thickBot="1" x14ac:dyDescent="0.6">
      <c r="B231" s="47" t="s">
        <v>320</v>
      </c>
      <c r="C231" s="15"/>
      <c r="D231" s="15"/>
      <c r="E231" s="15"/>
      <c r="F231" s="15"/>
      <c r="G231" s="15"/>
      <c r="H231" s="15"/>
      <c r="I231" s="15"/>
      <c r="J231" s="15"/>
      <c r="K231" s="15"/>
      <c r="L231" s="15"/>
      <c r="M231" s="15"/>
      <c r="N231" s="15"/>
      <c r="O231" s="15"/>
      <c r="P231" s="15"/>
      <c r="Q231" s="15"/>
      <c r="R231" s="15"/>
      <c r="S231" s="4"/>
      <c r="T231" s="4"/>
      <c r="U231" s="49"/>
    </row>
    <row r="232" spans="2:21" ht="23" thickBot="1" x14ac:dyDescent="0.6">
      <c r="B232" s="101" t="s">
        <v>342</v>
      </c>
      <c r="C232" s="78">
        <v>44592</v>
      </c>
      <c r="D232" s="173">
        <f>B⓵_マスタ登録!$H$81</f>
        <v>521</v>
      </c>
      <c r="E232" s="174"/>
      <c r="F232" s="173" t="str">
        <f>B⓵_マスタ登録!$I$81</f>
        <v>人件費</v>
      </c>
      <c r="G232" s="186"/>
      <c r="H232" s="174"/>
      <c r="I232" s="173" t="str">
        <f>B⓵_マスタ登録!$F$134</f>
        <v>営業部</v>
      </c>
      <c r="J232" s="174"/>
      <c r="K232" s="282">
        <f>'B②-1_【営業部】入力画面'!Q$79</f>
        <v>1500</v>
      </c>
      <c r="L232" s="283"/>
      <c r="M232" s="284"/>
      <c r="N232" s="80" t="s">
        <v>459</v>
      </c>
      <c r="O232" s="43">
        <f>B⓵_マスタ登録!$F$36</f>
        <v>199</v>
      </c>
      <c r="P232" s="173" t="str">
        <f>B⓵_マスタ登録!$G$36</f>
        <v>仮勘定</v>
      </c>
      <c r="Q232" s="174"/>
      <c r="R232" s="43" t="str">
        <f>B⓵_マスタ登録!$F$134</f>
        <v>営業部</v>
      </c>
      <c r="S232" s="285">
        <f>K232</f>
        <v>1500</v>
      </c>
      <c r="T232" s="286"/>
      <c r="U232" s="49" t="s">
        <v>458</v>
      </c>
    </row>
    <row r="233" spans="2:21" ht="22.5" x14ac:dyDescent="0.55000000000000004">
      <c r="B233" s="14"/>
      <c r="C233" s="15"/>
      <c r="D233" s="15"/>
      <c r="E233" s="15"/>
      <c r="F233" s="15"/>
      <c r="G233" s="15"/>
      <c r="H233" s="15"/>
      <c r="I233" s="15"/>
      <c r="J233" s="15"/>
      <c r="K233" s="15"/>
      <c r="L233" s="15"/>
      <c r="M233" s="15"/>
      <c r="N233" s="15"/>
      <c r="O233" s="15"/>
      <c r="P233" s="15"/>
      <c r="Q233" s="15"/>
      <c r="R233" s="15"/>
      <c r="S233" s="4"/>
      <c r="T233" s="4"/>
      <c r="U233" s="49"/>
    </row>
    <row r="234" spans="2:21" ht="23" thickBot="1" x14ac:dyDescent="0.6">
      <c r="B234" s="47" t="s">
        <v>320</v>
      </c>
      <c r="C234" s="15"/>
      <c r="D234" s="15"/>
      <c r="E234" s="15"/>
      <c r="F234" s="15"/>
      <c r="G234" s="15"/>
      <c r="H234" s="15"/>
      <c r="I234" s="15"/>
      <c r="J234" s="15"/>
      <c r="K234" s="15"/>
      <c r="L234" s="15"/>
      <c r="M234" s="15"/>
      <c r="N234" s="15"/>
      <c r="O234" s="15"/>
      <c r="P234" s="15"/>
      <c r="Q234" s="15"/>
      <c r="R234" s="15"/>
      <c r="S234" s="4"/>
      <c r="T234" s="4"/>
      <c r="U234" s="49"/>
    </row>
    <row r="235" spans="2:21" ht="23" thickBot="1" x14ac:dyDescent="0.6">
      <c r="B235" s="101" t="s">
        <v>344</v>
      </c>
      <c r="C235" s="78">
        <v>44620</v>
      </c>
      <c r="D235" s="173">
        <f>B⓵_マスタ登録!$H$81</f>
        <v>521</v>
      </c>
      <c r="E235" s="174"/>
      <c r="F235" s="173" t="str">
        <f>B⓵_マスタ登録!$I$81</f>
        <v>人件費</v>
      </c>
      <c r="G235" s="186"/>
      <c r="H235" s="174"/>
      <c r="I235" s="173" t="str">
        <f>B⓵_マスタ登録!$F$134</f>
        <v>営業部</v>
      </c>
      <c r="J235" s="174"/>
      <c r="K235" s="282">
        <f>'B②-1_【営業部】入力画面'!R$79</f>
        <v>1500</v>
      </c>
      <c r="L235" s="283"/>
      <c r="M235" s="284"/>
      <c r="N235" s="80" t="s">
        <v>459</v>
      </c>
      <c r="O235" s="43">
        <f>B⓵_マスタ登録!$F$36</f>
        <v>199</v>
      </c>
      <c r="P235" s="173" t="str">
        <f>B⓵_マスタ登録!$G$36</f>
        <v>仮勘定</v>
      </c>
      <c r="Q235" s="174"/>
      <c r="R235" s="43" t="str">
        <f>B⓵_マスタ登録!$F$134</f>
        <v>営業部</v>
      </c>
      <c r="S235" s="285">
        <f>K235</f>
        <v>1500</v>
      </c>
      <c r="T235" s="286"/>
      <c r="U235" s="49" t="s">
        <v>458</v>
      </c>
    </row>
    <row r="236" spans="2:21" ht="22.5" x14ac:dyDescent="0.55000000000000004">
      <c r="B236" s="14"/>
      <c r="C236" s="15"/>
      <c r="D236" s="15"/>
      <c r="E236" s="15"/>
      <c r="F236" s="15"/>
      <c r="G236" s="15"/>
      <c r="H236" s="15"/>
      <c r="I236" s="15"/>
      <c r="J236" s="15"/>
      <c r="K236" s="15"/>
      <c r="L236" s="15"/>
      <c r="M236" s="15"/>
      <c r="N236" s="15"/>
      <c r="O236" s="15"/>
      <c r="P236" s="15"/>
      <c r="Q236" s="15"/>
      <c r="R236" s="15"/>
      <c r="S236" s="4"/>
      <c r="T236" s="4"/>
      <c r="U236" s="49"/>
    </row>
    <row r="237" spans="2:21" ht="23" thickBot="1" x14ac:dyDescent="0.6">
      <c r="B237" s="47" t="s">
        <v>320</v>
      </c>
      <c r="C237" s="15"/>
      <c r="D237" s="15"/>
      <c r="E237" s="15"/>
      <c r="F237" s="15"/>
      <c r="G237" s="15"/>
      <c r="H237" s="15"/>
      <c r="I237" s="15"/>
      <c r="J237" s="15"/>
      <c r="K237" s="15"/>
      <c r="L237" s="15"/>
      <c r="M237" s="15"/>
      <c r="N237" s="15"/>
      <c r="O237" s="15"/>
      <c r="P237" s="15"/>
      <c r="Q237" s="15"/>
      <c r="R237" s="15"/>
      <c r="S237" s="4"/>
      <c r="T237" s="4"/>
      <c r="U237" s="49"/>
    </row>
    <row r="238" spans="2:21" ht="23" thickBot="1" x14ac:dyDescent="0.6">
      <c r="B238" s="101" t="s">
        <v>346</v>
      </c>
      <c r="C238" s="78">
        <v>44651</v>
      </c>
      <c r="D238" s="173">
        <f>B⓵_マスタ登録!$H$81</f>
        <v>521</v>
      </c>
      <c r="E238" s="174"/>
      <c r="F238" s="173" t="str">
        <f>B⓵_マスタ登録!$I$81</f>
        <v>人件費</v>
      </c>
      <c r="G238" s="186"/>
      <c r="H238" s="174"/>
      <c r="I238" s="173" t="str">
        <f>B⓵_マスタ登録!$F$134</f>
        <v>営業部</v>
      </c>
      <c r="J238" s="174"/>
      <c r="K238" s="282"/>
      <c r="L238" s="283"/>
      <c r="M238" s="284"/>
      <c r="N238" s="80" t="s">
        <v>459</v>
      </c>
      <c r="O238" s="43">
        <f>B⓵_マスタ登録!$F$36</f>
        <v>199</v>
      </c>
      <c r="P238" s="173" t="str">
        <f>B⓵_マスタ登録!$G$36</f>
        <v>仮勘定</v>
      </c>
      <c r="Q238" s="174"/>
      <c r="R238" s="43" t="str">
        <f>B⓵_マスタ登録!$F$134</f>
        <v>営業部</v>
      </c>
      <c r="S238" s="285"/>
      <c r="T238" s="286"/>
      <c r="U238" s="49" t="s">
        <v>458</v>
      </c>
    </row>
    <row r="239" spans="2:21" x14ac:dyDescent="0.55000000000000004">
      <c r="B239" s="14"/>
      <c r="C239" s="15"/>
      <c r="D239" s="15"/>
      <c r="E239" s="15"/>
      <c r="F239" s="15"/>
      <c r="G239" s="15"/>
      <c r="H239" s="15"/>
      <c r="I239" s="15"/>
      <c r="J239" s="15"/>
      <c r="K239" s="15"/>
      <c r="L239" s="15"/>
      <c r="M239" s="15"/>
      <c r="N239" s="15"/>
      <c r="O239" s="15"/>
      <c r="P239" s="15"/>
      <c r="Q239" s="15"/>
      <c r="R239" s="15"/>
      <c r="S239" s="15"/>
      <c r="T239" s="15"/>
      <c r="U239" s="16"/>
    </row>
    <row r="240" spans="2:21" x14ac:dyDescent="0.55000000000000004">
      <c r="B240" s="14"/>
      <c r="C240" s="15"/>
      <c r="D240" s="15"/>
      <c r="E240" s="15"/>
      <c r="F240" s="15"/>
      <c r="G240" s="15"/>
      <c r="H240" s="15"/>
      <c r="I240" s="15"/>
      <c r="J240" s="15"/>
      <c r="K240" s="15"/>
      <c r="L240" s="15"/>
      <c r="M240" s="15"/>
      <c r="N240" s="15"/>
      <c r="O240" s="15"/>
      <c r="P240" s="15"/>
      <c r="Q240" s="15"/>
      <c r="R240" s="15"/>
      <c r="S240" s="15"/>
      <c r="T240" s="15"/>
      <c r="U240" s="16"/>
    </row>
    <row r="241" spans="2:21" ht="22.5" x14ac:dyDescent="0.55000000000000004">
      <c r="B241" s="47" t="s">
        <v>393</v>
      </c>
      <c r="C241" s="15"/>
      <c r="D241" s="15"/>
      <c r="E241" s="15"/>
      <c r="F241" s="15"/>
      <c r="G241" s="15"/>
      <c r="H241" s="15"/>
      <c r="I241" s="15"/>
      <c r="J241" s="15"/>
      <c r="K241" s="15"/>
      <c r="L241" s="15"/>
      <c r="M241" s="15"/>
      <c r="N241" s="15"/>
      <c r="O241" s="15"/>
      <c r="P241" s="15"/>
      <c r="Q241" s="15"/>
      <c r="R241" s="15"/>
      <c r="S241" s="15"/>
      <c r="T241" s="15"/>
      <c r="U241" s="16"/>
    </row>
    <row r="242" spans="2:21" x14ac:dyDescent="0.55000000000000004">
      <c r="B242" s="14"/>
      <c r="C242" s="15"/>
      <c r="D242" s="15"/>
      <c r="E242" s="15"/>
      <c r="F242" s="15"/>
      <c r="G242" s="15"/>
      <c r="H242" s="15"/>
      <c r="I242" s="15"/>
      <c r="J242" s="15"/>
      <c r="K242" s="15"/>
      <c r="L242" s="15"/>
      <c r="M242" s="15"/>
      <c r="N242" s="15"/>
      <c r="O242" s="15"/>
      <c r="P242" s="15"/>
      <c r="Q242" s="15"/>
      <c r="R242" s="15"/>
      <c r="S242" s="15"/>
      <c r="T242" s="15"/>
      <c r="U242" s="16"/>
    </row>
    <row r="243" spans="2:21" ht="23" thickBot="1" x14ac:dyDescent="0.6">
      <c r="B243" s="47" t="s">
        <v>320</v>
      </c>
      <c r="C243" s="15"/>
      <c r="D243" s="15"/>
      <c r="E243" s="15"/>
      <c r="F243" s="15"/>
      <c r="G243" s="15"/>
      <c r="H243" s="15"/>
      <c r="I243" s="15"/>
      <c r="J243" s="15"/>
      <c r="K243" s="15"/>
      <c r="L243" s="15"/>
      <c r="M243" s="15"/>
      <c r="N243" s="15"/>
      <c r="O243" s="15"/>
      <c r="P243" s="15"/>
      <c r="Q243" s="15"/>
      <c r="R243" s="15"/>
      <c r="S243" s="15"/>
      <c r="T243" s="15"/>
      <c r="U243" s="49"/>
    </row>
    <row r="244" spans="2:21" ht="23" thickBot="1" x14ac:dyDescent="0.6">
      <c r="B244" s="101" t="s">
        <v>322</v>
      </c>
      <c r="C244" s="78">
        <v>44316</v>
      </c>
      <c r="D244" s="173">
        <f>B⓵_マスタ登録!$H$82</f>
        <v>522</v>
      </c>
      <c r="E244" s="174"/>
      <c r="F244" s="173" t="str">
        <f>B⓵_マスタ登録!$I$82</f>
        <v>固定販管費</v>
      </c>
      <c r="G244" s="186"/>
      <c r="H244" s="174"/>
      <c r="I244" s="173" t="str">
        <f>B⓵_マスタ登録!$F$134</f>
        <v>営業部</v>
      </c>
      <c r="J244" s="174"/>
      <c r="K244" s="282">
        <f>'B②-1_【営業部】入力画面'!N$81</f>
        <v>300</v>
      </c>
      <c r="L244" s="283"/>
      <c r="M244" s="284"/>
      <c r="N244" s="80" t="s">
        <v>459</v>
      </c>
      <c r="O244" s="43">
        <f>B⓵_マスタ登録!$F$36</f>
        <v>199</v>
      </c>
      <c r="P244" s="173" t="str">
        <f>B⓵_マスタ登録!$G$36</f>
        <v>仮勘定</v>
      </c>
      <c r="Q244" s="174"/>
      <c r="R244" s="43" t="str">
        <f>B⓵_マスタ登録!$F$134</f>
        <v>営業部</v>
      </c>
      <c r="S244" s="280">
        <f>K244</f>
        <v>300</v>
      </c>
      <c r="T244" s="281"/>
      <c r="U244" s="49" t="s">
        <v>458</v>
      </c>
    </row>
    <row r="245" spans="2:21" ht="22.5" x14ac:dyDescent="0.55000000000000004">
      <c r="B245" s="14"/>
      <c r="C245" s="15"/>
      <c r="D245" s="15"/>
      <c r="E245" s="15"/>
      <c r="F245" s="15"/>
      <c r="G245" s="15"/>
      <c r="H245" s="15"/>
      <c r="I245" s="15"/>
      <c r="J245" s="15"/>
      <c r="K245" s="15"/>
      <c r="L245" s="15"/>
      <c r="M245" s="15"/>
      <c r="N245" s="15"/>
      <c r="O245" s="15"/>
      <c r="P245" s="15"/>
      <c r="Q245" s="15"/>
      <c r="R245" s="15"/>
      <c r="S245" s="15"/>
      <c r="T245" s="15"/>
      <c r="U245" s="49"/>
    </row>
    <row r="246" spans="2:21" ht="23" thickBot="1" x14ac:dyDescent="0.6">
      <c r="B246" s="47" t="s">
        <v>320</v>
      </c>
      <c r="C246" s="15"/>
      <c r="D246" s="15"/>
      <c r="E246" s="15"/>
      <c r="F246" s="15"/>
      <c r="G246" s="15"/>
      <c r="H246" s="15"/>
      <c r="I246" s="15"/>
      <c r="J246" s="15"/>
      <c r="K246" s="15"/>
      <c r="L246" s="15"/>
      <c r="M246" s="15"/>
      <c r="N246" s="15"/>
      <c r="O246" s="15"/>
      <c r="P246" s="15"/>
      <c r="Q246" s="15"/>
      <c r="R246" s="15"/>
      <c r="S246" s="15"/>
      <c r="T246" s="15"/>
      <c r="U246" s="49"/>
    </row>
    <row r="247" spans="2:21" ht="23" thickBot="1" x14ac:dyDescent="0.6">
      <c r="B247" s="101" t="s">
        <v>326</v>
      </c>
      <c r="C247" s="78">
        <v>44347</v>
      </c>
      <c r="D247" s="173">
        <f>B⓵_マスタ登録!$H$82</f>
        <v>522</v>
      </c>
      <c r="E247" s="174"/>
      <c r="F247" s="173" t="str">
        <f>B⓵_マスタ登録!$I$82</f>
        <v>固定販管費</v>
      </c>
      <c r="G247" s="186"/>
      <c r="H247" s="174"/>
      <c r="I247" s="173" t="str">
        <f>B⓵_マスタ登録!$F$134</f>
        <v>営業部</v>
      </c>
      <c r="J247" s="174"/>
      <c r="K247" s="282">
        <f>'B②-1_【営業部】入力画面'!O$81</f>
        <v>300</v>
      </c>
      <c r="L247" s="283"/>
      <c r="M247" s="284"/>
      <c r="N247" s="80" t="s">
        <v>459</v>
      </c>
      <c r="O247" s="43">
        <f>B⓵_マスタ登録!$F$36</f>
        <v>199</v>
      </c>
      <c r="P247" s="173" t="str">
        <f>B⓵_マスタ登録!$G$36</f>
        <v>仮勘定</v>
      </c>
      <c r="Q247" s="174"/>
      <c r="R247" s="43" t="str">
        <f>B⓵_マスタ登録!$F$134</f>
        <v>営業部</v>
      </c>
      <c r="S247" s="280">
        <f>K247</f>
        <v>300</v>
      </c>
      <c r="T247" s="281"/>
      <c r="U247" s="49" t="s">
        <v>458</v>
      </c>
    </row>
    <row r="248" spans="2:21" ht="22.5" x14ac:dyDescent="0.55000000000000004">
      <c r="B248" s="14"/>
      <c r="C248" s="15"/>
      <c r="D248" s="15"/>
      <c r="E248" s="15"/>
      <c r="F248" s="15"/>
      <c r="G248" s="15"/>
      <c r="H248" s="15"/>
      <c r="I248" s="15"/>
      <c r="J248" s="15"/>
      <c r="K248" s="15"/>
      <c r="L248" s="15"/>
      <c r="M248" s="15"/>
      <c r="N248" s="15"/>
      <c r="O248" s="15"/>
      <c r="P248" s="15"/>
      <c r="Q248" s="15"/>
      <c r="R248" s="15"/>
      <c r="S248" s="15"/>
      <c r="T248" s="15"/>
      <c r="U248" s="49"/>
    </row>
    <row r="249" spans="2:21" ht="23" thickBot="1" x14ac:dyDescent="0.6">
      <c r="B249" s="47" t="s">
        <v>320</v>
      </c>
      <c r="C249" s="15"/>
      <c r="D249" s="15"/>
      <c r="E249" s="15"/>
      <c r="F249" s="15"/>
      <c r="G249" s="15"/>
      <c r="H249" s="15"/>
      <c r="I249" s="15"/>
      <c r="J249" s="15"/>
      <c r="K249" s="15"/>
      <c r="L249" s="15"/>
      <c r="M249" s="15"/>
      <c r="N249" s="15"/>
      <c r="O249" s="15"/>
      <c r="P249" s="15"/>
      <c r="Q249" s="15"/>
      <c r="R249" s="15"/>
      <c r="S249" s="15"/>
      <c r="T249" s="15"/>
      <c r="U249" s="49"/>
    </row>
    <row r="250" spans="2:21" ht="23" thickBot="1" x14ac:dyDescent="0.6">
      <c r="B250" s="101" t="s">
        <v>328</v>
      </c>
      <c r="C250" s="78">
        <v>44377</v>
      </c>
      <c r="D250" s="173">
        <f>B⓵_マスタ登録!$H$82</f>
        <v>522</v>
      </c>
      <c r="E250" s="174"/>
      <c r="F250" s="173" t="str">
        <f>B⓵_マスタ登録!$I$82</f>
        <v>固定販管費</v>
      </c>
      <c r="G250" s="186"/>
      <c r="H250" s="174"/>
      <c r="I250" s="173" t="str">
        <f>B⓵_マスタ登録!$F$134</f>
        <v>営業部</v>
      </c>
      <c r="J250" s="174"/>
      <c r="K250" s="282">
        <f>'B②-1_【営業部】入力画面'!P$81</f>
        <v>300</v>
      </c>
      <c r="L250" s="283"/>
      <c r="M250" s="284"/>
      <c r="N250" s="80" t="s">
        <v>459</v>
      </c>
      <c r="O250" s="43">
        <f>B⓵_マスタ登録!$F$36</f>
        <v>199</v>
      </c>
      <c r="P250" s="173" t="str">
        <f>B⓵_マスタ登録!$G$36</f>
        <v>仮勘定</v>
      </c>
      <c r="Q250" s="174"/>
      <c r="R250" s="43" t="str">
        <f>B⓵_マスタ登録!$F$134</f>
        <v>営業部</v>
      </c>
      <c r="S250" s="280">
        <f>K250</f>
        <v>300</v>
      </c>
      <c r="T250" s="281"/>
      <c r="U250" s="49" t="s">
        <v>458</v>
      </c>
    </row>
    <row r="251" spans="2:21" ht="22.5" x14ac:dyDescent="0.55000000000000004">
      <c r="B251" s="14"/>
      <c r="C251" s="15"/>
      <c r="D251" s="15"/>
      <c r="E251" s="15"/>
      <c r="F251" s="15"/>
      <c r="G251" s="15"/>
      <c r="H251" s="15"/>
      <c r="I251" s="15"/>
      <c r="J251" s="15"/>
      <c r="K251" s="15"/>
      <c r="L251" s="15"/>
      <c r="M251" s="15"/>
      <c r="N251" s="15"/>
      <c r="O251" s="15"/>
      <c r="P251" s="15"/>
      <c r="Q251" s="15"/>
      <c r="R251" s="15"/>
      <c r="S251" s="15"/>
      <c r="T251" s="15"/>
      <c r="U251" s="49"/>
    </row>
    <row r="252" spans="2:21" ht="23" thickBot="1" x14ac:dyDescent="0.6">
      <c r="B252" s="47" t="s">
        <v>320</v>
      </c>
      <c r="C252" s="15"/>
      <c r="D252" s="15"/>
      <c r="E252" s="15"/>
      <c r="F252" s="15"/>
      <c r="G252" s="15"/>
      <c r="H252" s="15"/>
      <c r="I252" s="15"/>
      <c r="J252" s="15"/>
      <c r="K252" s="15"/>
      <c r="L252" s="15"/>
      <c r="M252" s="15"/>
      <c r="N252" s="15"/>
      <c r="O252" s="15"/>
      <c r="P252" s="15"/>
      <c r="Q252" s="15"/>
      <c r="R252" s="15"/>
      <c r="S252" s="15"/>
      <c r="T252" s="15"/>
      <c r="U252" s="49"/>
    </row>
    <row r="253" spans="2:21" ht="23" thickBot="1" x14ac:dyDescent="0.6">
      <c r="B253" s="101" t="s">
        <v>330</v>
      </c>
      <c r="C253" s="78">
        <v>44408</v>
      </c>
      <c r="D253" s="173">
        <f>B⓵_マスタ登録!$H$82</f>
        <v>522</v>
      </c>
      <c r="E253" s="174"/>
      <c r="F253" s="173" t="str">
        <f>B⓵_マスタ登録!$I$82</f>
        <v>固定販管費</v>
      </c>
      <c r="G253" s="186"/>
      <c r="H253" s="174"/>
      <c r="I253" s="173" t="str">
        <f>B⓵_マスタ登録!$F$134</f>
        <v>営業部</v>
      </c>
      <c r="J253" s="174"/>
      <c r="K253" s="282">
        <f>'B②-1_【営業部】入力画面'!Q$81</f>
        <v>300</v>
      </c>
      <c r="L253" s="283"/>
      <c r="M253" s="284"/>
      <c r="N253" s="80" t="s">
        <v>459</v>
      </c>
      <c r="O253" s="43">
        <f>B⓵_マスタ登録!$F$36</f>
        <v>199</v>
      </c>
      <c r="P253" s="173" t="str">
        <f>B⓵_マスタ登録!$G$36</f>
        <v>仮勘定</v>
      </c>
      <c r="Q253" s="174"/>
      <c r="R253" s="43" t="str">
        <f>B⓵_マスタ登録!$F$134</f>
        <v>営業部</v>
      </c>
      <c r="S253" s="280">
        <f>K253</f>
        <v>300</v>
      </c>
      <c r="T253" s="281"/>
      <c r="U253" s="49" t="s">
        <v>458</v>
      </c>
    </row>
    <row r="254" spans="2:21" ht="22.5" x14ac:dyDescent="0.55000000000000004">
      <c r="B254" s="14"/>
      <c r="C254" s="15"/>
      <c r="D254" s="15"/>
      <c r="E254" s="15"/>
      <c r="F254" s="15"/>
      <c r="G254" s="15"/>
      <c r="H254" s="15"/>
      <c r="I254" s="15"/>
      <c r="J254" s="15"/>
      <c r="K254" s="15"/>
      <c r="L254" s="15"/>
      <c r="M254" s="15"/>
      <c r="N254" s="15"/>
      <c r="O254" s="15"/>
      <c r="P254" s="15"/>
      <c r="Q254" s="15"/>
      <c r="R254" s="15"/>
      <c r="S254" s="15"/>
      <c r="T254" s="15"/>
      <c r="U254" s="49"/>
    </row>
    <row r="255" spans="2:21" ht="23" thickBot="1" x14ac:dyDescent="0.6">
      <c r="B255" s="47" t="s">
        <v>320</v>
      </c>
      <c r="C255" s="15"/>
      <c r="D255" s="15"/>
      <c r="E255" s="15"/>
      <c r="F255" s="15"/>
      <c r="G255" s="15"/>
      <c r="H255" s="15"/>
      <c r="I255" s="15"/>
      <c r="J255" s="15"/>
      <c r="K255" s="15"/>
      <c r="L255" s="15"/>
      <c r="M255" s="15"/>
      <c r="N255" s="15"/>
      <c r="O255" s="15"/>
      <c r="P255" s="15"/>
      <c r="Q255" s="15"/>
      <c r="R255" s="15"/>
      <c r="S255" s="15"/>
      <c r="T255" s="15"/>
      <c r="U255" s="49"/>
    </row>
    <row r="256" spans="2:21" ht="23" thickBot="1" x14ac:dyDescent="0.6">
      <c r="B256" s="101" t="s">
        <v>332</v>
      </c>
      <c r="C256" s="78">
        <v>44439</v>
      </c>
      <c r="D256" s="173">
        <f>B⓵_マスタ登録!$H$82</f>
        <v>522</v>
      </c>
      <c r="E256" s="174"/>
      <c r="F256" s="173" t="str">
        <f>B⓵_マスタ登録!$I$82</f>
        <v>固定販管費</v>
      </c>
      <c r="G256" s="186"/>
      <c r="H256" s="174"/>
      <c r="I256" s="173" t="str">
        <f>B⓵_マスタ登録!$F$134</f>
        <v>営業部</v>
      </c>
      <c r="J256" s="174"/>
      <c r="K256" s="282">
        <f>'B②-1_【営業部】入力画面'!R$81</f>
        <v>300</v>
      </c>
      <c r="L256" s="283"/>
      <c r="M256" s="284"/>
      <c r="N256" s="80" t="s">
        <v>459</v>
      </c>
      <c r="O256" s="43">
        <f>B⓵_マスタ登録!$F$36</f>
        <v>199</v>
      </c>
      <c r="P256" s="173" t="str">
        <f>B⓵_マスタ登録!$G$36</f>
        <v>仮勘定</v>
      </c>
      <c r="Q256" s="174"/>
      <c r="R256" s="43" t="str">
        <f>B⓵_マスタ登録!$F$134</f>
        <v>営業部</v>
      </c>
      <c r="S256" s="280">
        <f>K256</f>
        <v>300</v>
      </c>
      <c r="T256" s="281"/>
      <c r="U256" s="49" t="s">
        <v>458</v>
      </c>
    </row>
    <row r="257" spans="2:21" ht="22.5" x14ac:dyDescent="0.55000000000000004">
      <c r="B257" s="14"/>
      <c r="C257" s="15"/>
      <c r="D257" s="15"/>
      <c r="E257" s="15"/>
      <c r="F257" s="15"/>
      <c r="G257" s="15"/>
      <c r="H257" s="15"/>
      <c r="I257" s="15"/>
      <c r="J257" s="15"/>
      <c r="K257" s="15"/>
      <c r="L257" s="15"/>
      <c r="M257" s="15"/>
      <c r="N257" s="15"/>
      <c r="O257" s="15"/>
      <c r="P257" s="15"/>
      <c r="Q257" s="15"/>
      <c r="R257" s="15"/>
      <c r="S257" s="4"/>
      <c r="T257" s="4"/>
      <c r="U257" s="49"/>
    </row>
    <row r="258" spans="2:21" ht="23" thickBot="1" x14ac:dyDescent="0.6">
      <c r="B258" s="47" t="s">
        <v>320</v>
      </c>
      <c r="C258" s="15"/>
      <c r="D258" s="15"/>
      <c r="E258" s="15"/>
      <c r="F258" s="15"/>
      <c r="G258" s="15"/>
      <c r="H258" s="15"/>
      <c r="I258" s="15"/>
      <c r="J258" s="15"/>
      <c r="K258" s="15"/>
      <c r="L258" s="15"/>
      <c r="M258" s="15"/>
      <c r="N258" s="15"/>
      <c r="O258" s="15"/>
      <c r="P258" s="15"/>
      <c r="Q258" s="15"/>
      <c r="R258" s="15"/>
      <c r="S258" s="4"/>
      <c r="T258" s="4"/>
      <c r="U258" s="49"/>
    </row>
    <row r="259" spans="2:21" ht="23" thickBot="1" x14ac:dyDescent="0.6">
      <c r="B259" s="101" t="s">
        <v>334</v>
      </c>
      <c r="C259" s="78">
        <v>44469</v>
      </c>
      <c r="D259" s="173">
        <f>B⓵_マスタ登録!$H$82</f>
        <v>522</v>
      </c>
      <c r="E259" s="174"/>
      <c r="F259" s="173" t="str">
        <f>B⓵_マスタ登録!$I$82</f>
        <v>固定販管費</v>
      </c>
      <c r="G259" s="186"/>
      <c r="H259" s="174"/>
      <c r="I259" s="173" t="str">
        <f>B⓵_マスタ登録!$F$134</f>
        <v>営業部</v>
      </c>
      <c r="J259" s="174"/>
      <c r="K259" s="282">
        <f>'B②-1_【営業部】入力画面'!S$81</f>
        <v>300</v>
      </c>
      <c r="L259" s="283"/>
      <c r="M259" s="284"/>
      <c r="N259" s="80" t="s">
        <v>459</v>
      </c>
      <c r="O259" s="43">
        <f>B⓵_マスタ登録!$F$36</f>
        <v>199</v>
      </c>
      <c r="P259" s="173" t="str">
        <f>B⓵_マスタ登録!$G$36</f>
        <v>仮勘定</v>
      </c>
      <c r="Q259" s="174"/>
      <c r="R259" s="43" t="str">
        <f>B⓵_マスタ登録!$F$134</f>
        <v>営業部</v>
      </c>
      <c r="S259" s="280">
        <f>K259</f>
        <v>300</v>
      </c>
      <c r="T259" s="281"/>
      <c r="U259" s="49" t="s">
        <v>458</v>
      </c>
    </row>
    <row r="260" spans="2:21" ht="22.5" x14ac:dyDescent="0.55000000000000004">
      <c r="B260" s="14"/>
      <c r="C260" s="15"/>
      <c r="D260" s="15"/>
      <c r="E260" s="15"/>
      <c r="F260" s="15"/>
      <c r="G260" s="15"/>
      <c r="H260" s="15"/>
      <c r="I260" s="15"/>
      <c r="J260" s="15"/>
      <c r="K260" s="15"/>
      <c r="L260" s="15"/>
      <c r="M260" s="15"/>
      <c r="N260" s="15"/>
      <c r="O260" s="15"/>
      <c r="P260" s="15"/>
      <c r="Q260" s="15"/>
      <c r="R260" s="15"/>
      <c r="S260" s="4"/>
      <c r="T260" s="4"/>
      <c r="U260" s="49"/>
    </row>
    <row r="261" spans="2:21" ht="23" thickBot="1" x14ac:dyDescent="0.6">
      <c r="B261" s="47" t="s">
        <v>320</v>
      </c>
      <c r="C261" s="15"/>
      <c r="D261" s="15"/>
      <c r="E261" s="15"/>
      <c r="F261" s="15"/>
      <c r="G261" s="15"/>
      <c r="H261" s="15"/>
      <c r="I261" s="15"/>
      <c r="J261" s="15"/>
      <c r="K261" s="15"/>
      <c r="L261" s="15"/>
      <c r="M261" s="15"/>
      <c r="N261" s="15"/>
      <c r="O261" s="15"/>
      <c r="P261" s="15"/>
      <c r="Q261" s="15"/>
      <c r="R261" s="15"/>
      <c r="S261" s="4"/>
      <c r="T261" s="4"/>
      <c r="U261" s="49"/>
    </row>
    <row r="262" spans="2:21" ht="23" thickBot="1" x14ac:dyDescent="0.6">
      <c r="B262" s="101" t="s">
        <v>336</v>
      </c>
      <c r="C262" s="78">
        <v>44500</v>
      </c>
      <c r="D262" s="173">
        <f>B⓵_マスタ登録!$H$82</f>
        <v>522</v>
      </c>
      <c r="E262" s="174"/>
      <c r="F262" s="173" t="str">
        <f>B⓵_マスタ登録!$I$82</f>
        <v>固定販管費</v>
      </c>
      <c r="G262" s="186"/>
      <c r="H262" s="174"/>
      <c r="I262" s="173" t="str">
        <f>B⓵_マスタ登録!$F$134</f>
        <v>営業部</v>
      </c>
      <c r="J262" s="174"/>
      <c r="K262" s="282">
        <f>'B②-1_【営業部】入力画面'!N$83</f>
        <v>300</v>
      </c>
      <c r="L262" s="283"/>
      <c r="M262" s="284"/>
      <c r="N262" s="80" t="s">
        <v>459</v>
      </c>
      <c r="O262" s="43">
        <f>B⓵_マスタ登録!$F$36</f>
        <v>199</v>
      </c>
      <c r="P262" s="173" t="str">
        <f>B⓵_マスタ登録!$G$36</f>
        <v>仮勘定</v>
      </c>
      <c r="Q262" s="174"/>
      <c r="R262" s="43" t="str">
        <f>B⓵_マスタ登録!$F$134</f>
        <v>営業部</v>
      </c>
      <c r="S262" s="280">
        <f>K262</f>
        <v>300</v>
      </c>
      <c r="T262" s="281"/>
      <c r="U262" s="49" t="s">
        <v>458</v>
      </c>
    </row>
    <row r="263" spans="2:21" ht="22.5" x14ac:dyDescent="0.55000000000000004">
      <c r="B263" s="14"/>
      <c r="C263" s="15"/>
      <c r="D263" s="15"/>
      <c r="E263" s="15"/>
      <c r="F263" s="15"/>
      <c r="G263" s="15"/>
      <c r="H263" s="15"/>
      <c r="I263" s="15"/>
      <c r="J263" s="15"/>
      <c r="K263" s="15"/>
      <c r="L263" s="15"/>
      <c r="M263" s="15"/>
      <c r="N263" s="15"/>
      <c r="O263" s="15"/>
      <c r="P263" s="15"/>
      <c r="Q263" s="15"/>
      <c r="R263" s="15"/>
      <c r="S263" s="4"/>
      <c r="T263" s="4"/>
      <c r="U263" s="49"/>
    </row>
    <row r="264" spans="2:21" ht="23" thickBot="1" x14ac:dyDescent="0.6">
      <c r="B264" s="47" t="s">
        <v>320</v>
      </c>
      <c r="C264" s="15"/>
      <c r="D264" s="15"/>
      <c r="E264" s="15"/>
      <c r="F264" s="15"/>
      <c r="G264" s="15"/>
      <c r="H264" s="15"/>
      <c r="I264" s="15"/>
      <c r="J264" s="15"/>
      <c r="K264" s="15"/>
      <c r="L264" s="15"/>
      <c r="M264" s="15"/>
      <c r="N264" s="15"/>
      <c r="O264" s="15"/>
      <c r="P264" s="15"/>
      <c r="Q264" s="15"/>
      <c r="R264" s="15"/>
      <c r="S264" s="4"/>
      <c r="T264" s="4"/>
      <c r="U264" s="49"/>
    </row>
    <row r="265" spans="2:21" ht="23" thickBot="1" x14ac:dyDescent="0.6">
      <c r="B265" s="101" t="s">
        <v>338</v>
      </c>
      <c r="C265" s="78">
        <v>44530</v>
      </c>
      <c r="D265" s="173">
        <f>B⓵_マスタ登録!$H$82</f>
        <v>522</v>
      </c>
      <c r="E265" s="174"/>
      <c r="F265" s="173" t="str">
        <f>B⓵_マスタ登録!$I$82</f>
        <v>固定販管費</v>
      </c>
      <c r="G265" s="186"/>
      <c r="H265" s="174"/>
      <c r="I265" s="173" t="str">
        <f>B⓵_マスタ登録!$F$134</f>
        <v>営業部</v>
      </c>
      <c r="J265" s="174"/>
      <c r="K265" s="282">
        <f>'B②-1_【営業部】入力画面'!O$83</f>
        <v>300</v>
      </c>
      <c r="L265" s="283"/>
      <c r="M265" s="284"/>
      <c r="N265" s="80" t="s">
        <v>459</v>
      </c>
      <c r="O265" s="43">
        <f>B⓵_マスタ登録!$F$36</f>
        <v>199</v>
      </c>
      <c r="P265" s="173" t="str">
        <f>B⓵_マスタ登録!$G$36</f>
        <v>仮勘定</v>
      </c>
      <c r="Q265" s="174"/>
      <c r="R265" s="43" t="str">
        <f>B⓵_マスタ登録!$F$134</f>
        <v>営業部</v>
      </c>
      <c r="S265" s="280">
        <f>K265</f>
        <v>300</v>
      </c>
      <c r="T265" s="281"/>
      <c r="U265" s="49" t="s">
        <v>458</v>
      </c>
    </row>
    <row r="266" spans="2:21" ht="22.5" x14ac:dyDescent="0.55000000000000004">
      <c r="B266" s="14"/>
      <c r="C266" s="15"/>
      <c r="D266" s="15"/>
      <c r="E266" s="15"/>
      <c r="F266" s="15"/>
      <c r="G266" s="15"/>
      <c r="H266" s="15"/>
      <c r="I266" s="15"/>
      <c r="J266" s="15"/>
      <c r="K266" s="15"/>
      <c r="L266" s="15"/>
      <c r="M266" s="15"/>
      <c r="N266" s="15"/>
      <c r="O266" s="15"/>
      <c r="P266" s="15"/>
      <c r="Q266" s="15"/>
      <c r="R266" s="15"/>
      <c r="S266" s="4"/>
      <c r="T266" s="4"/>
      <c r="U266" s="49"/>
    </row>
    <row r="267" spans="2:21" ht="23" thickBot="1" x14ac:dyDescent="0.6">
      <c r="B267" s="47" t="s">
        <v>320</v>
      </c>
      <c r="C267" s="15"/>
      <c r="D267" s="15"/>
      <c r="E267" s="15"/>
      <c r="F267" s="15"/>
      <c r="G267" s="15"/>
      <c r="H267" s="15"/>
      <c r="I267" s="15"/>
      <c r="J267" s="15"/>
      <c r="K267" s="15"/>
      <c r="L267" s="15"/>
      <c r="M267" s="15"/>
      <c r="N267" s="15"/>
      <c r="O267" s="15"/>
      <c r="P267" s="15"/>
      <c r="Q267" s="15"/>
      <c r="R267" s="15"/>
      <c r="S267" s="4"/>
      <c r="T267" s="4"/>
      <c r="U267" s="49"/>
    </row>
    <row r="268" spans="2:21" ht="23" thickBot="1" x14ac:dyDescent="0.6">
      <c r="B268" s="101" t="s">
        <v>340</v>
      </c>
      <c r="C268" s="78">
        <v>44561</v>
      </c>
      <c r="D268" s="173">
        <f>B⓵_マスタ登録!$H$82</f>
        <v>522</v>
      </c>
      <c r="E268" s="174"/>
      <c r="F268" s="173" t="str">
        <f>B⓵_マスタ登録!$I$82</f>
        <v>固定販管費</v>
      </c>
      <c r="G268" s="186"/>
      <c r="H268" s="174"/>
      <c r="I268" s="173" t="str">
        <f>B⓵_マスタ登録!$F$134</f>
        <v>営業部</v>
      </c>
      <c r="J268" s="174"/>
      <c r="K268" s="282">
        <f>'B②-1_【営業部】入力画面'!P$83</f>
        <v>300</v>
      </c>
      <c r="L268" s="283"/>
      <c r="M268" s="284"/>
      <c r="N268" s="80" t="s">
        <v>459</v>
      </c>
      <c r="O268" s="43">
        <f>B⓵_マスタ登録!$F$36</f>
        <v>199</v>
      </c>
      <c r="P268" s="173" t="str">
        <f>B⓵_マスタ登録!$G$36</f>
        <v>仮勘定</v>
      </c>
      <c r="Q268" s="174"/>
      <c r="R268" s="43" t="str">
        <f>B⓵_マスタ登録!$F$134</f>
        <v>営業部</v>
      </c>
      <c r="S268" s="280">
        <f>K268</f>
        <v>300</v>
      </c>
      <c r="T268" s="281"/>
      <c r="U268" s="49" t="s">
        <v>458</v>
      </c>
    </row>
    <row r="269" spans="2:21" ht="22.5" x14ac:dyDescent="0.55000000000000004">
      <c r="B269" s="14"/>
      <c r="C269" s="15"/>
      <c r="D269" s="15"/>
      <c r="E269" s="15"/>
      <c r="F269" s="15"/>
      <c r="G269" s="15"/>
      <c r="H269" s="15"/>
      <c r="I269" s="15"/>
      <c r="J269" s="15"/>
      <c r="K269" s="15"/>
      <c r="L269" s="15"/>
      <c r="M269" s="15"/>
      <c r="N269" s="15"/>
      <c r="O269" s="15"/>
      <c r="P269" s="15"/>
      <c r="Q269" s="15"/>
      <c r="R269" s="15"/>
      <c r="S269" s="4"/>
      <c r="T269" s="4"/>
      <c r="U269" s="49"/>
    </row>
    <row r="270" spans="2:21" ht="23" thickBot="1" x14ac:dyDescent="0.6">
      <c r="B270" s="47" t="s">
        <v>320</v>
      </c>
      <c r="C270" s="15"/>
      <c r="D270" s="15"/>
      <c r="E270" s="15"/>
      <c r="F270" s="15"/>
      <c r="G270" s="15"/>
      <c r="H270" s="15"/>
      <c r="I270" s="15"/>
      <c r="J270" s="15"/>
      <c r="K270" s="15"/>
      <c r="L270" s="15"/>
      <c r="M270" s="15"/>
      <c r="N270" s="15"/>
      <c r="O270" s="15"/>
      <c r="P270" s="15"/>
      <c r="Q270" s="15"/>
      <c r="R270" s="15"/>
      <c r="S270" s="4"/>
      <c r="T270" s="4"/>
      <c r="U270" s="49"/>
    </row>
    <row r="271" spans="2:21" ht="23" thickBot="1" x14ac:dyDescent="0.6">
      <c r="B271" s="101" t="s">
        <v>342</v>
      </c>
      <c r="C271" s="78">
        <v>44592</v>
      </c>
      <c r="D271" s="173">
        <f>B⓵_マスタ登録!$H$82</f>
        <v>522</v>
      </c>
      <c r="E271" s="174"/>
      <c r="F271" s="173" t="str">
        <f>B⓵_マスタ登録!$I$82</f>
        <v>固定販管費</v>
      </c>
      <c r="G271" s="186"/>
      <c r="H271" s="174"/>
      <c r="I271" s="173" t="str">
        <f>B⓵_マスタ登録!$F$134</f>
        <v>営業部</v>
      </c>
      <c r="J271" s="174"/>
      <c r="K271" s="282">
        <f>'B②-1_【営業部】入力画面'!Q$83</f>
        <v>300</v>
      </c>
      <c r="L271" s="283"/>
      <c r="M271" s="284"/>
      <c r="N271" s="80" t="s">
        <v>459</v>
      </c>
      <c r="O271" s="43">
        <f>B⓵_マスタ登録!$F$36</f>
        <v>199</v>
      </c>
      <c r="P271" s="173" t="str">
        <f>B⓵_マスタ登録!$G$36</f>
        <v>仮勘定</v>
      </c>
      <c r="Q271" s="174"/>
      <c r="R271" s="43" t="str">
        <f>B⓵_マスタ登録!$F$134</f>
        <v>営業部</v>
      </c>
      <c r="S271" s="285">
        <f>K271</f>
        <v>300</v>
      </c>
      <c r="T271" s="286"/>
      <c r="U271" s="49" t="s">
        <v>458</v>
      </c>
    </row>
    <row r="272" spans="2:21" ht="22.5" x14ac:dyDescent="0.55000000000000004">
      <c r="B272" s="14"/>
      <c r="C272" s="15"/>
      <c r="D272" s="15"/>
      <c r="E272" s="15"/>
      <c r="F272" s="15"/>
      <c r="G272" s="15"/>
      <c r="H272" s="15"/>
      <c r="I272" s="15"/>
      <c r="J272" s="15"/>
      <c r="K272" s="15"/>
      <c r="L272" s="15"/>
      <c r="M272" s="15"/>
      <c r="N272" s="15"/>
      <c r="O272" s="15"/>
      <c r="P272" s="15"/>
      <c r="Q272" s="15"/>
      <c r="R272" s="15"/>
      <c r="S272" s="4"/>
      <c r="T272" s="4"/>
      <c r="U272" s="49"/>
    </row>
    <row r="273" spans="2:21" ht="23" thickBot="1" x14ac:dyDescent="0.6">
      <c r="B273" s="47" t="s">
        <v>320</v>
      </c>
      <c r="C273" s="15"/>
      <c r="D273" s="15"/>
      <c r="E273" s="15"/>
      <c r="F273" s="15"/>
      <c r="G273" s="15"/>
      <c r="H273" s="15"/>
      <c r="I273" s="15"/>
      <c r="J273" s="15"/>
      <c r="K273" s="15"/>
      <c r="L273" s="15"/>
      <c r="M273" s="15"/>
      <c r="N273" s="15"/>
      <c r="O273" s="15"/>
      <c r="P273" s="15"/>
      <c r="Q273" s="15"/>
      <c r="R273" s="15"/>
      <c r="S273" s="4"/>
      <c r="T273" s="4"/>
      <c r="U273" s="49"/>
    </row>
    <row r="274" spans="2:21" ht="23" thickBot="1" x14ac:dyDescent="0.6">
      <c r="B274" s="101" t="s">
        <v>344</v>
      </c>
      <c r="C274" s="78">
        <v>44620</v>
      </c>
      <c r="D274" s="173">
        <f>B⓵_マスタ登録!$H$82</f>
        <v>522</v>
      </c>
      <c r="E274" s="174"/>
      <c r="F274" s="173" t="str">
        <f>B⓵_マスタ登録!$I$82</f>
        <v>固定販管費</v>
      </c>
      <c r="G274" s="186"/>
      <c r="H274" s="174"/>
      <c r="I274" s="173" t="str">
        <f>B⓵_マスタ登録!$F$134</f>
        <v>営業部</v>
      </c>
      <c r="J274" s="174"/>
      <c r="K274" s="282">
        <f>'B②-1_【営業部】入力画面'!R$83</f>
        <v>300</v>
      </c>
      <c r="L274" s="283"/>
      <c r="M274" s="284"/>
      <c r="N274" s="80" t="s">
        <v>459</v>
      </c>
      <c r="O274" s="43">
        <f>B⓵_マスタ登録!$F$36</f>
        <v>199</v>
      </c>
      <c r="P274" s="173" t="str">
        <f>B⓵_マスタ登録!$G$36</f>
        <v>仮勘定</v>
      </c>
      <c r="Q274" s="174"/>
      <c r="R274" s="43" t="str">
        <f>B⓵_マスタ登録!$F$134</f>
        <v>営業部</v>
      </c>
      <c r="S274" s="285">
        <f>K274</f>
        <v>300</v>
      </c>
      <c r="T274" s="286"/>
      <c r="U274" s="49" t="s">
        <v>458</v>
      </c>
    </row>
    <row r="275" spans="2:21" ht="22.5" x14ac:dyDescent="0.55000000000000004">
      <c r="B275" s="14"/>
      <c r="C275" s="15"/>
      <c r="D275" s="15"/>
      <c r="E275" s="15"/>
      <c r="F275" s="15"/>
      <c r="G275" s="15"/>
      <c r="H275" s="15"/>
      <c r="I275" s="15"/>
      <c r="J275" s="15"/>
      <c r="K275" s="15"/>
      <c r="L275" s="15"/>
      <c r="M275" s="15"/>
      <c r="N275" s="15"/>
      <c r="O275" s="15"/>
      <c r="P275" s="15"/>
      <c r="Q275" s="15"/>
      <c r="R275" s="15"/>
      <c r="S275" s="4"/>
      <c r="T275" s="4"/>
      <c r="U275" s="49"/>
    </row>
    <row r="276" spans="2:21" ht="23" thickBot="1" x14ac:dyDescent="0.6">
      <c r="B276" s="47" t="s">
        <v>320</v>
      </c>
      <c r="C276" s="15"/>
      <c r="D276" s="15"/>
      <c r="E276" s="15"/>
      <c r="F276" s="15"/>
      <c r="G276" s="15"/>
      <c r="H276" s="15"/>
      <c r="I276" s="15"/>
      <c r="J276" s="15"/>
      <c r="K276" s="15"/>
      <c r="L276" s="15"/>
      <c r="M276" s="15"/>
      <c r="N276" s="15"/>
      <c r="O276" s="15"/>
      <c r="P276" s="15"/>
      <c r="Q276" s="15"/>
      <c r="R276" s="15"/>
      <c r="S276" s="4"/>
      <c r="T276" s="4"/>
      <c r="U276" s="49"/>
    </row>
    <row r="277" spans="2:21" ht="23" thickBot="1" x14ac:dyDescent="0.6">
      <c r="B277" s="101" t="s">
        <v>346</v>
      </c>
      <c r="C277" s="78">
        <v>44651</v>
      </c>
      <c r="D277" s="173">
        <f>B⓵_マスタ登録!$H$82</f>
        <v>522</v>
      </c>
      <c r="E277" s="174"/>
      <c r="F277" s="173" t="str">
        <f>B⓵_マスタ登録!$I$82</f>
        <v>固定販管費</v>
      </c>
      <c r="G277" s="186"/>
      <c r="H277" s="174"/>
      <c r="I277" s="173" t="str">
        <f>B⓵_マスタ登録!$F$134</f>
        <v>営業部</v>
      </c>
      <c r="J277" s="174"/>
      <c r="K277" s="282"/>
      <c r="L277" s="283"/>
      <c r="M277" s="284"/>
      <c r="N277" s="80" t="s">
        <v>459</v>
      </c>
      <c r="O277" s="43">
        <f>B⓵_マスタ登録!$F$36</f>
        <v>199</v>
      </c>
      <c r="P277" s="173" t="str">
        <f>B⓵_マスタ登録!$G$36</f>
        <v>仮勘定</v>
      </c>
      <c r="Q277" s="174"/>
      <c r="R277" s="43" t="str">
        <f>B⓵_マスタ登録!$F$134</f>
        <v>営業部</v>
      </c>
      <c r="S277" s="285"/>
      <c r="T277" s="286"/>
      <c r="U277" s="49" t="s">
        <v>458</v>
      </c>
    </row>
    <row r="278" spans="2:21" x14ac:dyDescent="0.55000000000000004">
      <c r="B278" s="17"/>
      <c r="C278" s="106"/>
      <c r="D278" s="106"/>
      <c r="E278" s="106"/>
      <c r="F278" s="106"/>
      <c r="G278" s="106"/>
      <c r="H278" s="106"/>
      <c r="I278" s="106"/>
      <c r="J278" s="106"/>
      <c r="K278" s="106"/>
      <c r="L278" s="106"/>
      <c r="M278" s="106"/>
      <c r="N278" s="106"/>
      <c r="O278" s="106"/>
      <c r="P278" s="106"/>
      <c r="Q278" s="106"/>
      <c r="R278" s="106"/>
      <c r="S278" s="106"/>
      <c r="T278" s="106"/>
      <c r="U278" s="18"/>
    </row>
  </sheetData>
  <mergeCells count="552">
    <mergeCell ref="D274:E274"/>
    <mergeCell ref="F274:H274"/>
    <mergeCell ref="I274:J274"/>
    <mergeCell ref="K274:M274"/>
    <mergeCell ref="P274:Q274"/>
    <mergeCell ref="S274:T274"/>
    <mergeCell ref="D277:E277"/>
    <mergeCell ref="F277:H277"/>
    <mergeCell ref="I277:J277"/>
    <mergeCell ref="K277:M277"/>
    <mergeCell ref="P277:Q277"/>
    <mergeCell ref="S277:T277"/>
    <mergeCell ref="D268:E268"/>
    <mergeCell ref="F268:H268"/>
    <mergeCell ref="I268:J268"/>
    <mergeCell ref="K268:M268"/>
    <mergeCell ref="P268:Q268"/>
    <mergeCell ref="S268:T268"/>
    <mergeCell ref="D271:E271"/>
    <mergeCell ref="F271:H271"/>
    <mergeCell ref="I271:J271"/>
    <mergeCell ref="K271:M271"/>
    <mergeCell ref="P271:Q271"/>
    <mergeCell ref="S271:T271"/>
    <mergeCell ref="D262:E262"/>
    <mergeCell ref="F262:H262"/>
    <mergeCell ref="I262:J262"/>
    <mergeCell ref="K262:M262"/>
    <mergeCell ref="P262:Q262"/>
    <mergeCell ref="S262:T262"/>
    <mergeCell ref="D265:E265"/>
    <mergeCell ref="F265:H265"/>
    <mergeCell ref="I265:J265"/>
    <mergeCell ref="K265:M265"/>
    <mergeCell ref="P265:Q265"/>
    <mergeCell ref="S265:T265"/>
    <mergeCell ref="D256:E256"/>
    <mergeCell ref="F256:H256"/>
    <mergeCell ref="I256:J256"/>
    <mergeCell ref="K256:M256"/>
    <mergeCell ref="P256:Q256"/>
    <mergeCell ref="S256:T256"/>
    <mergeCell ref="D259:E259"/>
    <mergeCell ref="F259:H259"/>
    <mergeCell ref="I259:J259"/>
    <mergeCell ref="K259:M259"/>
    <mergeCell ref="P259:Q259"/>
    <mergeCell ref="S259:T259"/>
    <mergeCell ref="D250:E250"/>
    <mergeCell ref="F250:H250"/>
    <mergeCell ref="I250:J250"/>
    <mergeCell ref="K250:M250"/>
    <mergeCell ref="P250:Q250"/>
    <mergeCell ref="S250:T250"/>
    <mergeCell ref="D253:E253"/>
    <mergeCell ref="F253:H253"/>
    <mergeCell ref="I253:J253"/>
    <mergeCell ref="K253:M253"/>
    <mergeCell ref="P253:Q253"/>
    <mergeCell ref="S253:T253"/>
    <mergeCell ref="D244:E244"/>
    <mergeCell ref="F244:H244"/>
    <mergeCell ref="I244:J244"/>
    <mergeCell ref="K244:M244"/>
    <mergeCell ref="P244:Q244"/>
    <mergeCell ref="S244:T244"/>
    <mergeCell ref="D247:E247"/>
    <mergeCell ref="F247:H247"/>
    <mergeCell ref="I247:J247"/>
    <mergeCell ref="K247:M247"/>
    <mergeCell ref="P247:Q247"/>
    <mergeCell ref="S247:T247"/>
    <mergeCell ref="D235:E235"/>
    <mergeCell ref="F235:H235"/>
    <mergeCell ref="I235:J235"/>
    <mergeCell ref="K235:M235"/>
    <mergeCell ref="P235:Q235"/>
    <mergeCell ref="S235:T235"/>
    <mergeCell ref="D238:E238"/>
    <mergeCell ref="F238:H238"/>
    <mergeCell ref="I238:J238"/>
    <mergeCell ref="K238:M238"/>
    <mergeCell ref="P238:Q238"/>
    <mergeCell ref="S238:T238"/>
    <mergeCell ref="D229:E229"/>
    <mergeCell ref="F229:H229"/>
    <mergeCell ref="I229:J229"/>
    <mergeCell ref="K229:M229"/>
    <mergeCell ref="P229:Q229"/>
    <mergeCell ref="S229:T229"/>
    <mergeCell ref="D232:E232"/>
    <mergeCell ref="F232:H232"/>
    <mergeCell ref="I232:J232"/>
    <mergeCell ref="K232:M232"/>
    <mergeCell ref="P232:Q232"/>
    <mergeCell ref="S232:T232"/>
    <mergeCell ref="D223:E223"/>
    <mergeCell ref="F223:H223"/>
    <mergeCell ref="I223:J223"/>
    <mergeCell ref="K223:M223"/>
    <mergeCell ref="P223:Q223"/>
    <mergeCell ref="S223:T223"/>
    <mergeCell ref="D226:E226"/>
    <mergeCell ref="F226:H226"/>
    <mergeCell ref="I226:J226"/>
    <mergeCell ref="K226:M226"/>
    <mergeCell ref="P226:Q226"/>
    <mergeCell ref="S226:T226"/>
    <mergeCell ref="D217:E217"/>
    <mergeCell ref="F217:H217"/>
    <mergeCell ref="I217:J217"/>
    <mergeCell ref="K217:M217"/>
    <mergeCell ref="P217:Q217"/>
    <mergeCell ref="S217:T217"/>
    <mergeCell ref="D220:E220"/>
    <mergeCell ref="F220:H220"/>
    <mergeCell ref="I220:J220"/>
    <mergeCell ref="K220:M220"/>
    <mergeCell ref="P220:Q220"/>
    <mergeCell ref="S220:T220"/>
    <mergeCell ref="D211:E211"/>
    <mergeCell ref="F211:H211"/>
    <mergeCell ref="I211:J211"/>
    <mergeCell ref="K211:M211"/>
    <mergeCell ref="P211:Q211"/>
    <mergeCell ref="S211:T211"/>
    <mergeCell ref="D214:E214"/>
    <mergeCell ref="F214:H214"/>
    <mergeCell ref="I214:J214"/>
    <mergeCell ref="K214:M214"/>
    <mergeCell ref="P214:Q214"/>
    <mergeCell ref="S214:T214"/>
    <mergeCell ref="D205:E205"/>
    <mergeCell ref="F205:H205"/>
    <mergeCell ref="I205:J205"/>
    <mergeCell ref="K205:M205"/>
    <mergeCell ref="P205:Q205"/>
    <mergeCell ref="S205:T205"/>
    <mergeCell ref="D208:E208"/>
    <mergeCell ref="F208:H208"/>
    <mergeCell ref="I208:J208"/>
    <mergeCell ref="K208:M208"/>
    <mergeCell ref="P208:Q208"/>
    <mergeCell ref="S208:T208"/>
    <mergeCell ref="D198:E198"/>
    <mergeCell ref="F198:H198"/>
    <mergeCell ref="I198:J198"/>
    <mergeCell ref="K198:M198"/>
    <mergeCell ref="P198:Q198"/>
    <mergeCell ref="S198:T198"/>
    <mergeCell ref="D195:E195"/>
    <mergeCell ref="F195:H195"/>
    <mergeCell ref="I195:J195"/>
    <mergeCell ref="K195:M195"/>
    <mergeCell ref="P195:Q195"/>
    <mergeCell ref="S195:T195"/>
    <mergeCell ref="D192:E192"/>
    <mergeCell ref="F192:H192"/>
    <mergeCell ref="I192:J192"/>
    <mergeCell ref="K192:M192"/>
    <mergeCell ref="P192:Q192"/>
    <mergeCell ref="S192:T192"/>
    <mergeCell ref="D189:E189"/>
    <mergeCell ref="F189:H189"/>
    <mergeCell ref="I189:J189"/>
    <mergeCell ref="K189:M189"/>
    <mergeCell ref="P189:Q189"/>
    <mergeCell ref="S189:T189"/>
    <mergeCell ref="D186:E186"/>
    <mergeCell ref="F186:H186"/>
    <mergeCell ref="I186:J186"/>
    <mergeCell ref="K186:M186"/>
    <mergeCell ref="P186:Q186"/>
    <mergeCell ref="S186:T186"/>
    <mergeCell ref="D183:E183"/>
    <mergeCell ref="F183:H183"/>
    <mergeCell ref="I183:J183"/>
    <mergeCell ref="K183:M183"/>
    <mergeCell ref="P183:Q183"/>
    <mergeCell ref="S183:T183"/>
    <mergeCell ref="D180:E180"/>
    <mergeCell ref="F180:H180"/>
    <mergeCell ref="I180:J180"/>
    <mergeCell ref="K180:M180"/>
    <mergeCell ref="P180:Q180"/>
    <mergeCell ref="S180:T180"/>
    <mergeCell ref="D177:E177"/>
    <mergeCell ref="F177:H177"/>
    <mergeCell ref="I177:J177"/>
    <mergeCell ref="K177:M177"/>
    <mergeCell ref="P177:Q177"/>
    <mergeCell ref="S177:T177"/>
    <mergeCell ref="D174:E174"/>
    <mergeCell ref="F174:H174"/>
    <mergeCell ref="I174:J174"/>
    <mergeCell ref="K174:M174"/>
    <mergeCell ref="P174:Q174"/>
    <mergeCell ref="S174:T174"/>
    <mergeCell ref="D171:E171"/>
    <mergeCell ref="F171:H171"/>
    <mergeCell ref="I171:J171"/>
    <mergeCell ref="K171:M171"/>
    <mergeCell ref="P171:Q171"/>
    <mergeCell ref="S171:T171"/>
    <mergeCell ref="D168:E168"/>
    <mergeCell ref="F168:H168"/>
    <mergeCell ref="I168:J168"/>
    <mergeCell ref="K168:M168"/>
    <mergeCell ref="P168:Q168"/>
    <mergeCell ref="S168:T168"/>
    <mergeCell ref="D165:E165"/>
    <mergeCell ref="F165:H165"/>
    <mergeCell ref="I165:J165"/>
    <mergeCell ref="K165:M165"/>
    <mergeCell ref="P165:Q165"/>
    <mergeCell ref="S165:T165"/>
    <mergeCell ref="D157:E157"/>
    <mergeCell ref="F157:H157"/>
    <mergeCell ref="I157:J157"/>
    <mergeCell ref="K157:M157"/>
    <mergeCell ref="P157:Q157"/>
    <mergeCell ref="S157:T157"/>
    <mergeCell ref="D155:E155"/>
    <mergeCell ref="F155:H155"/>
    <mergeCell ref="I155:J155"/>
    <mergeCell ref="K155:M155"/>
    <mergeCell ref="P155:Q155"/>
    <mergeCell ref="S155:T155"/>
    <mergeCell ref="D152:E152"/>
    <mergeCell ref="F152:H152"/>
    <mergeCell ref="I152:J152"/>
    <mergeCell ref="K152:M152"/>
    <mergeCell ref="P152:Q152"/>
    <mergeCell ref="S152:T152"/>
    <mergeCell ref="D150:E150"/>
    <mergeCell ref="F150:H150"/>
    <mergeCell ref="I150:J150"/>
    <mergeCell ref="K150:M150"/>
    <mergeCell ref="P150:Q150"/>
    <mergeCell ref="S150:T150"/>
    <mergeCell ref="D147:E147"/>
    <mergeCell ref="F147:H147"/>
    <mergeCell ref="I147:J147"/>
    <mergeCell ref="K147:M147"/>
    <mergeCell ref="P147:Q147"/>
    <mergeCell ref="S147:T147"/>
    <mergeCell ref="D145:E145"/>
    <mergeCell ref="F145:H145"/>
    <mergeCell ref="I145:J145"/>
    <mergeCell ref="K145:M145"/>
    <mergeCell ref="P145:Q145"/>
    <mergeCell ref="S145:T145"/>
    <mergeCell ref="D142:E142"/>
    <mergeCell ref="F142:H142"/>
    <mergeCell ref="I142:J142"/>
    <mergeCell ref="K142:M142"/>
    <mergeCell ref="P142:Q142"/>
    <mergeCell ref="S142:T142"/>
    <mergeCell ref="D140:E140"/>
    <mergeCell ref="F140:H140"/>
    <mergeCell ref="I140:J140"/>
    <mergeCell ref="K140:M140"/>
    <mergeCell ref="P140:Q140"/>
    <mergeCell ref="S140:T140"/>
    <mergeCell ref="D137:E137"/>
    <mergeCell ref="F137:H137"/>
    <mergeCell ref="I137:J137"/>
    <mergeCell ref="K137:M137"/>
    <mergeCell ref="P137:Q137"/>
    <mergeCell ref="S137:T137"/>
    <mergeCell ref="D135:E135"/>
    <mergeCell ref="F135:H135"/>
    <mergeCell ref="I135:J135"/>
    <mergeCell ref="K135:M135"/>
    <mergeCell ref="P135:Q135"/>
    <mergeCell ref="S135:T135"/>
    <mergeCell ref="D132:E132"/>
    <mergeCell ref="F132:H132"/>
    <mergeCell ref="I132:J132"/>
    <mergeCell ref="K132:M132"/>
    <mergeCell ref="P132:Q132"/>
    <mergeCell ref="S132:T132"/>
    <mergeCell ref="D130:E130"/>
    <mergeCell ref="F130:H130"/>
    <mergeCell ref="I130:J130"/>
    <mergeCell ref="K130:M130"/>
    <mergeCell ref="P130:Q130"/>
    <mergeCell ref="S130:T130"/>
    <mergeCell ref="D127:E127"/>
    <mergeCell ref="F127:H127"/>
    <mergeCell ref="I127:J127"/>
    <mergeCell ref="K127:M127"/>
    <mergeCell ref="P127:Q127"/>
    <mergeCell ref="S127:T127"/>
    <mergeCell ref="D125:E125"/>
    <mergeCell ref="F125:H125"/>
    <mergeCell ref="I125:J125"/>
    <mergeCell ref="K125:M125"/>
    <mergeCell ref="P125:Q125"/>
    <mergeCell ref="S125:T125"/>
    <mergeCell ref="D122:E122"/>
    <mergeCell ref="F122:H122"/>
    <mergeCell ref="I122:J122"/>
    <mergeCell ref="K122:M122"/>
    <mergeCell ref="P122:Q122"/>
    <mergeCell ref="S122:T122"/>
    <mergeCell ref="D120:E120"/>
    <mergeCell ref="F120:H120"/>
    <mergeCell ref="I120:J120"/>
    <mergeCell ref="K120:M120"/>
    <mergeCell ref="P120:Q120"/>
    <mergeCell ref="S120:T120"/>
    <mergeCell ref="D117:E117"/>
    <mergeCell ref="F117:H117"/>
    <mergeCell ref="I117:J117"/>
    <mergeCell ref="K117:M117"/>
    <mergeCell ref="P117:Q117"/>
    <mergeCell ref="S117:T117"/>
    <mergeCell ref="D115:E115"/>
    <mergeCell ref="F115:H115"/>
    <mergeCell ref="I115:J115"/>
    <mergeCell ref="K115:M115"/>
    <mergeCell ref="P115:Q115"/>
    <mergeCell ref="S115:T115"/>
    <mergeCell ref="D112:E112"/>
    <mergeCell ref="F112:H112"/>
    <mergeCell ref="I112:J112"/>
    <mergeCell ref="K112:M112"/>
    <mergeCell ref="P112:Q112"/>
    <mergeCell ref="S112:T112"/>
    <mergeCell ref="D110:E110"/>
    <mergeCell ref="F110:H110"/>
    <mergeCell ref="I110:J110"/>
    <mergeCell ref="K110:M110"/>
    <mergeCell ref="P110:Q110"/>
    <mergeCell ref="S110:T110"/>
    <mergeCell ref="D107:E107"/>
    <mergeCell ref="F107:H107"/>
    <mergeCell ref="I107:J107"/>
    <mergeCell ref="K107:M107"/>
    <mergeCell ref="P107:Q107"/>
    <mergeCell ref="S107:T107"/>
    <mergeCell ref="D105:E105"/>
    <mergeCell ref="F105:H105"/>
    <mergeCell ref="I105:J105"/>
    <mergeCell ref="K105:M105"/>
    <mergeCell ref="P105:Q105"/>
    <mergeCell ref="S105:T105"/>
    <mergeCell ref="D102:E102"/>
    <mergeCell ref="F102:H102"/>
    <mergeCell ref="I102:J102"/>
    <mergeCell ref="K102:M102"/>
    <mergeCell ref="P102:Q102"/>
    <mergeCell ref="S102:T102"/>
    <mergeCell ref="D100:E100"/>
    <mergeCell ref="F100:H100"/>
    <mergeCell ref="I100:J100"/>
    <mergeCell ref="K100:M100"/>
    <mergeCell ref="P100:Q100"/>
    <mergeCell ref="S100:T100"/>
    <mergeCell ref="D95:E95"/>
    <mergeCell ref="F95:H95"/>
    <mergeCell ref="I95:J95"/>
    <mergeCell ref="K95:M95"/>
    <mergeCell ref="P95:Q95"/>
    <mergeCell ref="S95:T95"/>
    <mergeCell ref="D93:E93"/>
    <mergeCell ref="F93:H93"/>
    <mergeCell ref="I93:J93"/>
    <mergeCell ref="K93:M93"/>
    <mergeCell ref="P93:Q93"/>
    <mergeCell ref="S93:T93"/>
    <mergeCell ref="D90:E90"/>
    <mergeCell ref="F90:H90"/>
    <mergeCell ref="I90:J90"/>
    <mergeCell ref="K90:M90"/>
    <mergeCell ref="P90:Q90"/>
    <mergeCell ref="S90:T90"/>
    <mergeCell ref="D88:E88"/>
    <mergeCell ref="F88:H88"/>
    <mergeCell ref="I88:J88"/>
    <mergeCell ref="K88:M88"/>
    <mergeCell ref="P88:Q88"/>
    <mergeCell ref="S88:T88"/>
    <mergeCell ref="D85:E85"/>
    <mergeCell ref="F85:H85"/>
    <mergeCell ref="I85:J85"/>
    <mergeCell ref="K85:M85"/>
    <mergeCell ref="P85:Q85"/>
    <mergeCell ref="S85:T85"/>
    <mergeCell ref="D83:E83"/>
    <mergeCell ref="F83:H83"/>
    <mergeCell ref="I83:J83"/>
    <mergeCell ref="K83:M83"/>
    <mergeCell ref="P83:Q83"/>
    <mergeCell ref="S83:T83"/>
    <mergeCell ref="D80:E80"/>
    <mergeCell ref="F80:H80"/>
    <mergeCell ref="I80:J80"/>
    <mergeCell ref="K80:M80"/>
    <mergeCell ref="P80:Q80"/>
    <mergeCell ref="S80:T80"/>
    <mergeCell ref="D78:E78"/>
    <mergeCell ref="F78:H78"/>
    <mergeCell ref="I78:J78"/>
    <mergeCell ref="K78:M78"/>
    <mergeCell ref="P78:Q78"/>
    <mergeCell ref="S78:T78"/>
    <mergeCell ref="D75:E75"/>
    <mergeCell ref="F75:H75"/>
    <mergeCell ref="I75:J75"/>
    <mergeCell ref="K75:M75"/>
    <mergeCell ref="P75:Q75"/>
    <mergeCell ref="S75:T75"/>
    <mergeCell ref="D73:E73"/>
    <mergeCell ref="F73:H73"/>
    <mergeCell ref="I73:J73"/>
    <mergeCell ref="K73:M73"/>
    <mergeCell ref="P73:Q73"/>
    <mergeCell ref="S73:T73"/>
    <mergeCell ref="D70:E70"/>
    <mergeCell ref="F70:H70"/>
    <mergeCell ref="I70:J70"/>
    <mergeCell ref="K70:M70"/>
    <mergeCell ref="P70:Q70"/>
    <mergeCell ref="S70:T70"/>
    <mergeCell ref="D68:E68"/>
    <mergeCell ref="F68:H68"/>
    <mergeCell ref="I68:J68"/>
    <mergeCell ref="K68:M68"/>
    <mergeCell ref="P68:Q68"/>
    <mergeCell ref="S68:T68"/>
    <mergeCell ref="D65:E65"/>
    <mergeCell ref="F65:H65"/>
    <mergeCell ref="I65:J65"/>
    <mergeCell ref="K65:M65"/>
    <mergeCell ref="P65:Q65"/>
    <mergeCell ref="S65:T65"/>
    <mergeCell ref="D63:E63"/>
    <mergeCell ref="F63:H63"/>
    <mergeCell ref="I63:J63"/>
    <mergeCell ref="K63:M63"/>
    <mergeCell ref="P63:Q63"/>
    <mergeCell ref="S63:T63"/>
    <mergeCell ref="D60:E60"/>
    <mergeCell ref="F60:H60"/>
    <mergeCell ref="I60:J60"/>
    <mergeCell ref="K60:M60"/>
    <mergeCell ref="P60:Q60"/>
    <mergeCell ref="S60:T60"/>
    <mergeCell ref="D58:E58"/>
    <mergeCell ref="F58:H58"/>
    <mergeCell ref="I58:J58"/>
    <mergeCell ref="K58:M58"/>
    <mergeCell ref="P58:Q58"/>
    <mergeCell ref="S58:T58"/>
    <mergeCell ref="D55:E55"/>
    <mergeCell ref="F55:H55"/>
    <mergeCell ref="I55:J55"/>
    <mergeCell ref="K55:M55"/>
    <mergeCell ref="P55:Q55"/>
    <mergeCell ref="S55:T55"/>
    <mergeCell ref="D53:E53"/>
    <mergeCell ref="F53:H53"/>
    <mergeCell ref="I53:J53"/>
    <mergeCell ref="K53:M53"/>
    <mergeCell ref="P53:Q53"/>
    <mergeCell ref="S53:T53"/>
    <mergeCell ref="D50:E50"/>
    <mergeCell ref="F50:H50"/>
    <mergeCell ref="I50:J50"/>
    <mergeCell ref="K50:M50"/>
    <mergeCell ref="P50:Q50"/>
    <mergeCell ref="S50:T50"/>
    <mergeCell ref="D48:E48"/>
    <mergeCell ref="F48:H48"/>
    <mergeCell ref="I48:J48"/>
    <mergeCell ref="K48:M48"/>
    <mergeCell ref="P48:Q48"/>
    <mergeCell ref="S48:T48"/>
    <mergeCell ref="D45:E45"/>
    <mergeCell ref="F45:H45"/>
    <mergeCell ref="I45:J45"/>
    <mergeCell ref="K45:M45"/>
    <mergeCell ref="P45:Q45"/>
    <mergeCell ref="S45:T45"/>
    <mergeCell ref="D43:E43"/>
    <mergeCell ref="F43:H43"/>
    <mergeCell ref="I43:J43"/>
    <mergeCell ref="K43:M43"/>
    <mergeCell ref="P43:Q43"/>
    <mergeCell ref="S43:T43"/>
    <mergeCell ref="D40:E40"/>
    <mergeCell ref="F40:H40"/>
    <mergeCell ref="I40:J40"/>
    <mergeCell ref="K40:M40"/>
    <mergeCell ref="P40:Q40"/>
    <mergeCell ref="S40:T40"/>
    <mergeCell ref="B31:T31"/>
    <mergeCell ref="N32:N33"/>
    <mergeCell ref="D38:E38"/>
    <mergeCell ref="F38:H38"/>
    <mergeCell ref="I38:J38"/>
    <mergeCell ref="K38:M38"/>
    <mergeCell ref="P38:Q38"/>
    <mergeCell ref="S38:T38"/>
    <mergeCell ref="P33:Q33"/>
    <mergeCell ref="S33:T33"/>
    <mergeCell ref="I33:J33"/>
    <mergeCell ref="C32:C33"/>
    <mergeCell ref="B32:B33"/>
    <mergeCell ref="D32:M32"/>
    <mergeCell ref="O32:T32"/>
    <mergeCell ref="D33:E33"/>
    <mergeCell ref="F33:H33"/>
    <mergeCell ref="K33:M33"/>
    <mergeCell ref="B29:H29"/>
    <mergeCell ref="I29:O29"/>
    <mergeCell ref="P29:T29"/>
    <mergeCell ref="B24:T24"/>
    <mergeCell ref="B25:H25"/>
    <mergeCell ref="I25:O25"/>
    <mergeCell ref="P25:T25"/>
    <mergeCell ref="B27:H27"/>
    <mergeCell ref="I27:O27"/>
    <mergeCell ref="P27:T27"/>
    <mergeCell ref="B20:T20"/>
    <mergeCell ref="B21:T21"/>
    <mergeCell ref="AU21:BB21"/>
    <mergeCell ref="B22:H22"/>
    <mergeCell ref="I22:O22"/>
    <mergeCell ref="P22:T22"/>
    <mergeCell ref="AU22:AV22"/>
    <mergeCell ref="AW22:AX22"/>
    <mergeCell ref="AY22:AZ22"/>
    <mergeCell ref="BA22:BB22"/>
    <mergeCell ref="B9:U9"/>
    <mergeCell ref="B11:U11"/>
    <mergeCell ref="D15:E15"/>
    <mergeCell ref="D16:E16"/>
    <mergeCell ref="D17:E17"/>
    <mergeCell ref="D18:E18"/>
    <mergeCell ref="B2:I2"/>
    <mergeCell ref="J2:K2"/>
    <mergeCell ref="L2:T2"/>
    <mergeCell ref="B4:U4"/>
    <mergeCell ref="B5:U5"/>
    <mergeCell ref="C7:E7"/>
    <mergeCell ref="G7:I7"/>
    <mergeCell ref="J7:K7"/>
    <mergeCell ref="L7:O7"/>
    <mergeCell ref="Q7:R7"/>
  </mergeCells>
  <phoneticPr fontId="1"/>
  <printOptions horizontalCentered="1"/>
  <pageMargins left="0" right="0" top="0.39370078740157483" bottom="0.55118110236220474" header="0.31496062992125984" footer="0.31496062992125984"/>
  <pageSetup paperSize="8" scale="60" orientation="portrait" horizontalDpi="1200" verticalDpi="1200" r:id="rId1"/>
  <headerFooter>
    <oddFooter>&amp;C&amp;P/&amp;P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B1:BB309"/>
  <sheetViews>
    <sheetView showGridLines="0" zoomScale="60" zoomScaleNormal="60" workbookViewId="0"/>
  </sheetViews>
  <sheetFormatPr defaultColWidth="8.6640625" defaultRowHeight="17.5" outlineLevelRow="1" x14ac:dyDescent="0.55000000000000004"/>
  <cols>
    <col min="1" max="1" width="3.08203125" style="1" customWidth="1"/>
    <col min="2" max="2" width="5.83203125" style="1" customWidth="1"/>
    <col min="3" max="3" width="13.08203125" style="1" customWidth="1"/>
    <col min="4" max="4" width="5.16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21" width="13.83203125" style="1" customWidth="1"/>
    <col min="22" max="22" width="11.1640625" style="1" customWidth="1"/>
    <col min="23" max="16384" width="8.6640625" style="1"/>
  </cols>
  <sheetData>
    <row r="1" spans="2:21" ht="25.5" x14ac:dyDescent="0.85">
      <c r="B1" s="5" t="s">
        <v>26</v>
      </c>
      <c r="C1" s="5"/>
      <c r="D1" s="5"/>
      <c r="E1" s="5"/>
      <c r="F1" s="5"/>
      <c r="G1" s="5"/>
      <c r="H1" s="5"/>
      <c r="I1" s="5"/>
      <c r="J1" s="5"/>
      <c r="K1" s="5"/>
      <c r="L1" s="6"/>
      <c r="M1" s="6"/>
      <c r="N1" s="6"/>
      <c r="O1" s="6"/>
      <c r="P1" s="6"/>
      <c r="Q1" s="6"/>
      <c r="R1" s="6"/>
      <c r="S1" s="6"/>
      <c r="T1" s="34"/>
      <c r="U1" s="34"/>
    </row>
    <row r="2" spans="2:21" ht="38" x14ac:dyDescent="1.25">
      <c r="B2" s="151" t="s">
        <v>27</v>
      </c>
      <c r="C2" s="151"/>
      <c r="D2" s="151"/>
      <c r="E2" s="151"/>
      <c r="F2" s="151"/>
      <c r="G2" s="151"/>
      <c r="H2" s="151"/>
      <c r="I2" s="151"/>
      <c r="J2" s="198" t="str">
        <f>A①_営業部_入力!J2</f>
        <v>第4-3問</v>
      </c>
      <c r="K2" s="198"/>
      <c r="L2" s="199" t="str">
        <f>A①_営業部_入力!M2</f>
        <v>部門別月次予算PL（その４-3）</v>
      </c>
      <c r="M2" s="199"/>
      <c r="N2" s="199"/>
      <c r="O2" s="199"/>
      <c r="P2" s="199"/>
      <c r="Q2" s="199"/>
      <c r="R2" s="199"/>
      <c r="S2" s="199"/>
      <c r="T2" s="199"/>
      <c r="U2" s="7"/>
    </row>
    <row r="3" spans="2:21" ht="31.5" x14ac:dyDescent="1.05">
      <c r="B3" s="8"/>
      <c r="C3" s="30" t="str">
        <f>B⓵_マスタ登録!C3</f>
        <v>②予算会計システム（その１【営業部】：入力画面→予算仕訳→予算元帳）</v>
      </c>
      <c r="D3" s="8"/>
      <c r="E3" s="8"/>
      <c r="F3" s="8"/>
      <c r="G3" s="30"/>
      <c r="H3" s="8"/>
      <c r="I3" s="8"/>
      <c r="J3" s="42"/>
      <c r="K3" s="42"/>
      <c r="L3" s="9"/>
      <c r="M3" s="9"/>
      <c r="N3" s="42"/>
      <c r="O3" s="9"/>
      <c r="P3" s="42" t="s">
        <v>55</v>
      </c>
      <c r="Q3" s="9"/>
      <c r="R3" s="9"/>
      <c r="S3" s="9"/>
      <c r="T3" s="9"/>
      <c r="U3" s="10"/>
    </row>
    <row r="4" spans="2:21" ht="22.5" x14ac:dyDescent="0.55000000000000004">
      <c r="B4" s="153" t="s">
        <v>0</v>
      </c>
      <c r="C4" s="154"/>
      <c r="D4" s="154"/>
      <c r="E4" s="154"/>
      <c r="F4" s="154"/>
      <c r="G4" s="154"/>
      <c r="H4" s="154"/>
      <c r="I4" s="154"/>
      <c r="J4" s="154"/>
      <c r="K4" s="154"/>
      <c r="L4" s="154"/>
      <c r="M4" s="154"/>
      <c r="N4" s="154"/>
      <c r="O4" s="154"/>
      <c r="P4" s="154"/>
      <c r="Q4" s="154"/>
      <c r="R4" s="154"/>
      <c r="S4" s="154"/>
      <c r="T4" s="154"/>
      <c r="U4" s="155"/>
    </row>
    <row r="5" spans="2:21" ht="67.75" customHeight="1" x14ac:dyDescent="0.55000000000000004">
      <c r="B5" s="156" t="s">
        <v>57</v>
      </c>
      <c r="C5" s="157"/>
      <c r="D5" s="157"/>
      <c r="E5" s="157"/>
      <c r="F5" s="157"/>
      <c r="G5" s="157"/>
      <c r="H5" s="157"/>
      <c r="I5" s="157"/>
      <c r="J5" s="157"/>
      <c r="K5" s="157"/>
      <c r="L5" s="157"/>
      <c r="M5" s="157"/>
      <c r="N5" s="157"/>
      <c r="O5" s="157"/>
      <c r="P5" s="157"/>
      <c r="Q5" s="157"/>
      <c r="R5" s="157"/>
      <c r="S5" s="157"/>
      <c r="T5" s="157"/>
      <c r="U5" s="158"/>
    </row>
    <row r="6" spans="2:21" ht="6" customHeight="1" x14ac:dyDescent="0.55000000000000004"/>
    <row r="7" spans="2:21" ht="29" thickBot="1" x14ac:dyDescent="1">
      <c r="B7" s="12">
        <f>B⓵_マスタ登録!B7</f>
        <v>2</v>
      </c>
      <c r="C7" s="147" t="str">
        <f>B⓵_マスタ登録!C7</f>
        <v>予算会計システム</v>
      </c>
      <c r="D7" s="148"/>
      <c r="E7" s="149"/>
      <c r="F7" s="11">
        <f>B⓵_マスタ登録!F7</f>
        <v>2</v>
      </c>
      <c r="G7" s="150" t="str">
        <f>B⓵_マスタ登録!G7</f>
        <v>問題</v>
      </c>
      <c r="H7" s="150"/>
      <c r="I7" s="150"/>
      <c r="J7" s="307" t="str">
        <f>B⓵_マスタ登録!J7</f>
        <v>予算FS範囲</v>
      </c>
      <c r="K7" s="308"/>
      <c r="L7" s="309" t="str">
        <f>B⓵_マスタ登録!L7</f>
        <v>予算ＰＬ</v>
      </c>
      <c r="M7" s="310"/>
      <c r="N7" s="310"/>
      <c r="O7" s="311"/>
      <c r="P7" s="118" t="str">
        <f>B⓵_マスタ登録!P7</f>
        <v>仕訳形式①</v>
      </c>
      <c r="Q7" s="312" t="str">
        <f>B⓵_マスタ登録!Q7</f>
        <v>予算仕訳</v>
      </c>
      <c r="R7" s="313"/>
      <c r="S7" s="31"/>
      <c r="T7" s="31"/>
      <c r="U7" s="32"/>
    </row>
    <row r="8" spans="2:21" ht="7.25" customHeight="1" x14ac:dyDescent="0.55000000000000004">
      <c r="B8" s="14"/>
      <c r="C8" s="15"/>
      <c r="D8" s="15"/>
      <c r="E8" s="15"/>
      <c r="F8" s="15"/>
      <c r="G8" s="15"/>
      <c r="H8" s="15"/>
      <c r="I8" s="15"/>
      <c r="J8" s="15"/>
      <c r="K8" s="15"/>
      <c r="L8" s="15"/>
      <c r="M8" s="15"/>
      <c r="N8" s="15"/>
      <c r="O8" s="15"/>
      <c r="P8" s="15"/>
      <c r="Q8" s="15"/>
      <c r="R8" s="15"/>
      <c r="S8" s="15"/>
      <c r="T8" s="15"/>
      <c r="U8" s="16"/>
    </row>
    <row r="9" spans="2:21" ht="81.5" customHeight="1" x14ac:dyDescent="0.55000000000000004">
      <c r="B9" s="156" t="s">
        <v>58</v>
      </c>
      <c r="C9" s="157"/>
      <c r="D9" s="157"/>
      <c r="E9" s="157"/>
      <c r="F9" s="157"/>
      <c r="G9" s="157"/>
      <c r="H9" s="157"/>
      <c r="I9" s="157"/>
      <c r="J9" s="157"/>
      <c r="K9" s="157"/>
      <c r="L9" s="157"/>
      <c r="M9" s="157"/>
      <c r="N9" s="157"/>
      <c r="O9" s="157"/>
      <c r="P9" s="157"/>
      <c r="Q9" s="157"/>
      <c r="R9" s="157"/>
      <c r="S9" s="157"/>
      <c r="T9" s="157"/>
      <c r="U9" s="158"/>
    </row>
    <row r="10" spans="2:21" x14ac:dyDescent="0.55000000000000004">
      <c r="B10" s="14"/>
      <c r="C10" s="15"/>
      <c r="D10" s="15"/>
      <c r="E10" s="15"/>
      <c r="F10" s="15"/>
      <c r="G10" s="15"/>
      <c r="H10" s="15"/>
      <c r="I10" s="15"/>
      <c r="J10" s="15"/>
      <c r="K10" s="15"/>
      <c r="L10" s="15"/>
      <c r="M10" s="15"/>
      <c r="N10" s="15"/>
      <c r="O10" s="15"/>
      <c r="P10" s="15"/>
      <c r="Q10" s="15"/>
      <c r="R10" s="15"/>
      <c r="S10" s="15"/>
      <c r="T10" s="15"/>
      <c r="U10" s="16"/>
    </row>
    <row r="11" spans="2:21" ht="75.650000000000006" customHeight="1" x14ac:dyDescent="0.55000000000000004">
      <c r="B11" s="156" t="s">
        <v>141</v>
      </c>
      <c r="C11" s="157"/>
      <c r="D11" s="157"/>
      <c r="E11" s="157"/>
      <c r="F11" s="157"/>
      <c r="G11" s="157"/>
      <c r="H11" s="157"/>
      <c r="I11" s="157"/>
      <c r="J11" s="157"/>
      <c r="K11" s="157"/>
      <c r="L11" s="157"/>
      <c r="M11" s="157"/>
      <c r="N11" s="157"/>
      <c r="O11" s="157"/>
      <c r="P11" s="157"/>
      <c r="Q11" s="157"/>
      <c r="R11" s="157"/>
      <c r="S11" s="157"/>
      <c r="T11" s="157"/>
      <c r="U11" s="158"/>
    </row>
    <row r="12" spans="2:21" ht="19.75" customHeight="1" x14ac:dyDescent="0.55000000000000004">
      <c r="B12" s="47"/>
      <c r="C12" s="48"/>
      <c r="D12" s="48"/>
      <c r="E12" s="48"/>
      <c r="F12" s="48"/>
      <c r="G12" s="48"/>
      <c r="H12" s="48"/>
      <c r="I12" s="48"/>
      <c r="J12" s="48"/>
      <c r="K12" s="48"/>
      <c r="L12" s="48"/>
      <c r="M12" s="48"/>
      <c r="N12" s="48"/>
      <c r="O12" s="48"/>
      <c r="P12" s="48"/>
      <c r="Q12" s="48"/>
      <c r="R12" s="48"/>
      <c r="S12" s="48"/>
      <c r="T12" s="48"/>
      <c r="U12" s="49"/>
    </row>
    <row r="13" spans="2:21" ht="19.75" customHeight="1" thickBot="1" x14ac:dyDescent="0.6">
      <c r="B13" s="47"/>
      <c r="C13" s="48" t="s">
        <v>61</v>
      </c>
      <c r="D13" s="48"/>
      <c r="E13" s="48"/>
      <c r="F13" s="48"/>
      <c r="G13" s="48"/>
      <c r="H13" s="48"/>
      <c r="I13" s="48"/>
      <c r="J13" s="48"/>
      <c r="K13" s="48"/>
      <c r="L13" s="48"/>
      <c r="M13" s="48"/>
      <c r="N13" s="48"/>
      <c r="O13" s="48"/>
      <c r="P13" s="48"/>
      <c r="Q13" s="48"/>
      <c r="R13" s="48"/>
      <c r="S13" s="48"/>
      <c r="T13" s="48"/>
      <c r="U13" s="49"/>
    </row>
    <row r="14" spans="2:21" ht="19.75" customHeight="1" thickBot="1" x14ac:dyDescent="0.6">
      <c r="B14" s="47"/>
      <c r="C14" s="43" t="s">
        <v>56</v>
      </c>
      <c r="D14" s="48"/>
      <c r="E14" s="48"/>
      <c r="F14" s="48"/>
      <c r="G14" s="48"/>
      <c r="H14" s="48"/>
      <c r="I14" s="48"/>
      <c r="J14" s="48"/>
      <c r="K14" s="48"/>
      <c r="L14" s="48"/>
      <c r="M14" s="48"/>
      <c r="N14" s="48"/>
      <c r="O14" s="48"/>
      <c r="P14" s="48"/>
      <c r="Q14" s="48"/>
      <c r="R14" s="48"/>
      <c r="S14" s="48"/>
      <c r="T14" s="48"/>
      <c r="U14" s="49"/>
    </row>
    <row r="15" spans="2:21" ht="19.75" customHeight="1" thickBot="1" x14ac:dyDescent="0.6">
      <c r="B15" s="47"/>
      <c r="C15" s="48"/>
      <c r="D15" s="181" t="s">
        <v>60</v>
      </c>
      <c r="E15" s="182"/>
      <c r="F15" s="48"/>
      <c r="G15" s="48" t="s">
        <v>73</v>
      </c>
      <c r="H15" s="48"/>
      <c r="I15" s="48"/>
      <c r="J15" s="48"/>
      <c r="K15" s="48"/>
      <c r="L15" s="48"/>
      <c r="M15" s="48"/>
      <c r="N15" s="48"/>
      <c r="O15" s="48"/>
      <c r="P15" s="48"/>
      <c r="Q15" s="48"/>
      <c r="R15" s="48"/>
      <c r="S15" s="48"/>
      <c r="T15" s="48"/>
      <c r="U15" s="49"/>
    </row>
    <row r="16" spans="2:21" ht="19.75" customHeight="1" thickBot="1" x14ac:dyDescent="0.6">
      <c r="B16" s="47"/>
      <c r="C16" s="48"/>
      <c r="D16" s="183" t="s">
        <v>62</v>
      </c>
      <c r="E16" s="184"/>
      <c r="F16" s="48"/>
      <c r="G16" s="48" t="s">
        <v>97</v>
      </c>
      <c r="H16" s="48"/>
      <c r="I16" s="48"/>
      <c r="J16" s="48"/>
      <c r="K16" s="48"/>
      <c r="L16" s="48"/>
      <c r="M16" s="48"/>
      <c r="N16" s="48"/>
      <c r="O16" s="48"/>
      <c r="P16" s="48"/>
      <c r="Q16" s="48"/>
      <c r="R16" s="48"/>
      <c r="S16" s="48"/>
      <c r="T16" s="48"/>
      <c r="U16" s="49"/>
    </row>
    <row r="17" spans="2:54" ht="19.75" customHeight="1" thickBot="1" x14ac:dyDescent="0.6">
      <c r="B17" s="47"/>
      <c r="C17" s="48"/>
      <c r="D17" s="173" t="s">
        <v>63</v>
      </c>
      <c r="E17" s="174"/>
      <c r="F17" s="48"/>
      <c r="G17" s="48" t="s">
        <v>97</v>
      </c>
      <c r="H17" s="48"/>
      <c r="I17" s="48"/>
      <c r="J17" s="48"/>
      <c r="K17" s="48"/>
      <c r="L17" s="48"/>
      <c r="M17" s="48"/>
      <c r="N17" s="48"/>
      <c r="O17" s="48"/>
      <c r="P17" s="48"/>
      <c r="Q17" s="48"/>
      <c r="R17" s="48"/>
      <c r="S17" s="48"/>
      <c r="T17" s="48"/>
      <c r="U17" s="49"/>
    </row>
    <row r="18" spans="2:54" ht="19.75" customHeight="1" thickBot="1" x14ac:dyDescent="0.6">
      <c r="B18" s="47"/>
      <c r="C18" s="48"/>
      <c r="D18" s="181" t="s">
        <v>263</v>
      </c>
      <c r="E18" s="182"/>
      <c r="F18" s="48"/>
      <c r="G18" s="48" t="s">
        <v>296</v>
      </c>
      <c r="H18" s="48"/>
      <c r="I18" s="48"/>
      <c r="J18" s="48"/>
      <c r="K18" s="48"/>
      <c r="L18" s="48"/>
      <c r="M18" s="48"/>
      <c r="N18" s="48"/>
      <c r="O18" s="48"/>
      <c r="P18" s="48"/>
      <c r="Q18" s="48"/>
      <c r="R18" s="48"/>
      <c r="S18" s="48"/>
      <c r="T18" s="48"/>
      <c r="U18" s="49"/>
    </row>
    <row r="19" spans="2:54" ht="19.75" customHeight="1" thickBot="1" x14ac:dyDescent="0.6">
      <c r="B19" s="47"/>
      <c r="C19" s="48"/>
      <c r="D19" s="48"/>
      <c r="E19" s="48"/>
      <c r="F19" s="48"/>
      <c r="G19" s="48"/>
      <c r="H19" s="48"/>
      <c r="I19" s="48"/>
      <c r="J19" s="48"/>
      <c r="K19" s="48"/>
      <c r="L19" s="48"/>
      <c r="M19" s="48"/>
      <c r="N19" s="48"/>
      <c r="O19" s="48"/>
      <c r="P19" s="48"/>
      <c r="Q19" s="48"/>
      <c r="R19" s="48"/>
      <c r="S19" s="48"/>
      <c r="T19" s="48"/>
      <c r="U19" s="49"/>
    </row>
    <row r="20" spans="2:54" ht="19.75" customHeight="1" thickBot="1" x14ac:dyDescent="0.6">
      <c r="B20" s="255" t="s">
        <v>196</v>
      </c>
      <c r="C20" s="235"/>
      <c r="D20" s="235"/>
      <c r="E20" s="235"/>
      <c r="F20" s="235"/>
      <c r="G20" s="235"/>
      <c r="H20" s="235"/>
      <c r="I20" s="235"/>
      <c r="J20" s="235"/>
      <c r="K20" s="235"/>
      <c r="L20" s="235"/>
      <c r="M20" s="235"/>
      <c r="N20" s="235"/>
      <c r="O20" s="235"/>
      <c r="P20" s="235"/>
      <c r="Q20" s="235"/>
      <c r="R20" s="235"/>
      <c r="S20" s="235"/>
      <c r="T20" s="236"/>
      <c r="U20" s="49"/>
    </row>
    <row r="21" spans="2:54" ht="19.75" customHeight="1" thickBot="1" x14ac:dyDescent="0.6">
      <c r="B21" s="256" t="s">
        <v>282</v>
      </c>
      <c r="C21" s="186"/>
      <c r="D21" s="186"/>
      <c r="E21" s="186"/>
      <c r="F21" s="186"/>
      <c r="G21" s="186"/>
      <c r="H21" s="186"/>
      <c r="I21" s="186"/>
      <c r="J21" s="186"/>
      <c r="K21" s="186"/>
      <c r="L21" s="186"/>
      <c r="M21" s="186"/>
      <c r="N21" s="186"/>
      <c r="O21" s="186"/>
      <c r="P21" s="186"/>
      <c r="Q21" s="186"/>
      <c r="R21" s="186"/>
      <c r="S21" s="186"/>
      <c r="T21" s="174"/>
      <c r="U21" s="49"/>
      <c r="AU21" s="231" t="s">
        <v>283</v>
      </c>
      <c r="AV21" s="232"/>
      <c r="AW21" s="232"/>
      <c r="AX21" s="232"/>
      <c r="AY21" s="232"/>
      <c r="AZ21" s="232"/>
      <c r="BA21" s="232"/>
      <c r="BB21" s="233"/>
    </row>
    <row r="22" spans="2:54" ht="19.75" customHeight="1" thickBot="1" x14ac:dyDescent="0.6">
      <c r="B22" s="257" t="s">
        <v>65</v>
      </c>
      <c r="C22" s="197"/>
      <c r="D22" s="197"/>
      <c r="E22" s="197"/>
      <c r="F22" s="197"/>
      <c r="G22" s="197"/>
      <c r="H22" s="182"/>
      <c r="I22" s="183" t="s">
        <v>66</v>
      </c>
      <c r="J22" s="185"/>
      <c r="K22" s="185"/>
      <c r="L22" s="185"/>
      <c r="M22" s="185"/>
      <c r="N22" s="185"/>
      <c r="O22" s="184"/>
      <c r="P22" s="173" t="s">
        <v>67</v>
      </c>
      <c r="Q22" s="186"/>
      <c r="R22" s="186"/>
      <c r="S22" s="186"/>
      <c r="T22" s="174"/>
      <c r="U22" s="49"/>
      <c r="AU22" s="237" t="s">
        <v>68</v>
      </c>
      <c r="AV22" s="238"/>
      <c r="AW22" s="237" t="s">
        <v>69</v>
      </c>
      <c r="AX22" s="238"/>
      <c r="AY22" s="237" t="s">
        <v>70</v>
      </c>
      <c r="AZ22" s="238"/>
      <c r="BA22" s="237" t="s">
        <v>71</v>
      </c>
      <c r="BB22" s="238"/>
    </row>
    <row r="23" spans="2:54" ht="19.75" customHeight="1" thickBot="1" x14ac:dyDescent="0.6">
      <c r="B23" s="14"/>
      <c r="C23" s="15"/>
      <c r="D23" s="15"/>
      <c r="E23" s="15"/>
      <c r="F23" s="15"/>
      <c r="G23" s="15"/>
      <c r="H23" s="15"/>
      <c r="I23" s="15"/>
      <c r="J23" s="15"/>
      <c r="K23" s="15"/>
      <c r="L23" s="15"/>
      <c r="M23" s="15"/>
      <c r="N23" s="15"/>
      <c r="O23" s="15"/>
      <c r="P23" s="15"/>
      <c r="Q23" s="15"/>
      <c r="R23" s="15"/>
      <c r="S23" s="15"/>
      <c r="T23" s="15"/>
      <c r="U23" s="49"/>
      <c r="AQ23" s="55"/>
      <c r="AR23" s="55"/>
      <c r="AS23" s="55"/>
      <c r="AT23" s="55"/>
      <c r="AU23" s="55"/>
      <c r="AV23" s="55"/>
      <c r="AW23" s="55"/>
      <c r="AX23" s="55"/>
      <c r="AY23" s="55"/>
      <c r="AZ23" s="55"/>
      <c r="BA23" s="55"/>
      <c r="BB23" s="55"/>
    </row>
    <row r="24" spans="2:54" ht="19.75" customHeight="1" thickBot="1" x14ac:dyDescent="0.6">
      <c r="B24" s="256" t="s">
        <v>283</v>
      </c>
      <c r="C24" s="186"/>
      <c r="D24" s="186"/>
      <c r="E24" s="186"/>
      <c r="F24" s="186"/>
      <c r="G24" s="186"/>
      <c r="H24" s="186"/>
      <c r="I24" s="186"/>
      <c r="J24" s="186"/>
      <c r="K24" s="186"/>
      <c r="L24" s="186"/>
      <c r="M24" s="186"/>
      <c r="N24" s="186"/>
      <c r="O24" s="186"/>
      <c r="P24" s="186"/>
      <c r="Q24" s="186"/>
      <c r="R24" s="186"/>
      <c r="S24" s="186"/>
      <c r="T24" s="174"/>
      <c r="U24" s="49"/>
    </row>
    <row r="25" spans="2:54" ht="19.75" customHeight="1" thickBot="1" x14ac:dyDescent="0.6">
      <c r="B25" s="258" t="s">
        <v>304</v>
      </c>
      <c r="C25" s="185"/>
      <c r="D25" s="185"/>
      <c r="E25" s="185"/>
      <c r="F25" s="185"/>
      <c r="G25" s="185"/>
      <c r="H25" s="184"/>
      <c r="I25" s="183" t="s">
        <v>307</v>
      </c>
      <c r="J25" s="185"/>
      <c r="K25" s="185"/>
      <c r="L25" s="185"/>
      <c r="M25" s="185"/>
      <c r="N25" s="185"/>
      <c r="O25" s="184"/>
      <c r="P25" s="173" t="s">
        <v>308</v>
      </c>
      <c r="Q25" s="186"/>
      <c r="R25" s="186"/>
      <c r="S25" s="186"/>
      <c r="T25" s="174"/>
      <c r="U25" s="49"/>
    </row>
    <row r="26" spans="2:54" ht="19.75" customHeight="1" thickBot="1" x14ac:dyDescent="0.6">
      <c r="B26" s="75"/>
      <c r="C26" s="76"/>
      <c r="D26" s="76"/>
      <c r="E26" s="76"/>
      <c r="F26" s="76"/>
      <c r="G26" s="76"/>
      <c r="H26" s="76"/>
      <c r="I26" s="48"/>
      <c r="J26" s="48"/>
      <c r="K26" s="48"/>
      <c r="L26" s="48"/>
      <c r="M26" s="48"/>
      <c r="N26" s="48"/>
      <c r="O26" s="48"/>
      <c r="P26" s="48"/>
      <c r="Q26" s="48"/>
      <c r="R26" s="48"/>
      <c r="S26" s="48"/>
      <c r="T26" s="48"/>
      <c r="U26" s="49"/>
    </row>
    <row r="27" spans="2:54" ht="19.75" customHeight="1" thickBot="1" x14ac:dyDescent="0.6">
      <c r="B27" s="257" t="s">
        <v>305</v>
      </c>
      <c r="C27" s="197"/>
      <c r="D27" s="197"/>
      <c r="E27" s="197"/>
      <c r="F27" s="197"/>
      <c r="G27" s="197"/>
      <c r="H27" s="182"/>
      <c r="I27" s="183" t="s">
        <v>306</v>
      </c>
      <c r="J27" s="185"/>
      <c r="K27" s="185"/>
      <c r="L27" s="185"/>
      <c r="M27" s="185"/>
      <c r="N27" s="185"/>
      <c r="O27" s="184"/>
      <c r="P27" s="173" t="s">
        <v>309</v>
      </c>
      <c r="Q27" s="186"/>
      <c r="R27" s="186"/>
      <c r="S27" s="186"/>
      <c r="T27" s="174"/>
      <c r="U27" s="49"/>
    </row>
    <row r="28" spans="2:54" ht="19.75" customHeight="1" thickBot="1" x14ac:dyDescent="0.6">
      <c r="B28" s="75"/>
      <c r="C28" s="76"/>
      <c r="D28" s="76"/>
      <c r="E28" s="76"/>
      <c r="F28" s="76"/>
      <c r="G28" s="76"/>
      <c r="H28" s="76"/>
      <c r="I28" s="48"/>
      <c r="J28" s="48"/>
      <c r="K28" s="48"/>
      <c r="L28" s="48"/>
      <c r="M28" s="48"/>
      <c r="N28" s="48"/>
      <c r="O28" s="48"/>
      <c r="P28" s="48"/>
      <c r="Q28" s="48"/>
      <c r="R28" s="48"/>
      <c r="S28" s="48"/>
      <c r="T28" s="48"/>
      <c r="U28" s="49"/>
    </row>
    <row r="29" spans="2:54" ht="19.75" customHeight="1" thickBot="1" x14ac:dyDescent="0.6">
      <c r="B29" s="258" t="s">
        <v>310</v>
      </c>
      <c r="C29" s="185"/>
      <c r="D29" s="185"/>
      <c r="E29" s="185"/>
      <c r="F29" s="185"/>
      <c r="G29" s="185"/>
      <c r="H29" s="184"/>
      <c r="I29" s="183" t="s">
        <v>311</v>
      </c>
      <c r="J29" s="185"/>
      <c r="K29" s="185"/>
      <c r="L29" s="185"/>
      <c r="M29" s="185"/>
      <c r="N29" s="185"/>
      <c r="O29" s="184"/>
      <c r="P29" s="173" t="s">
        <v>312</v>
      </c>
      <c r="Q29" s="186"/>
      <c r="R29" s="186"/>
      <c r="S29" s="186"/>
      <c r="T29" s="174"/>
      <c r="U29" s="49"/>
    </row>
    <row r="30" spans="2:54" ht="19.75" customHeight="1" thickBot="1" x14ac:dyDescent="0.6">
      <c r="B30" s="14"/>
      <c r="C30" s="48"/>
      <c r="D30" s="48"/>
      <c r="E30" s="48"/>
      <c r="F30" s="48"/>
      <c r="G30" s="48"/>
      <c r="H30" s="48"/>
      <c r="I30" s="48"/>
      <c r="J30" s="48"/>
      <c r="K30" s="48"/>
      <c r="L30" s="48"/>
      <c r="M30" s="48"/>
      <c r="N30" s="48"/>
      <c r="O30" s="48"/>
      <c r="P30" s="48"/>
      <c r="Q30" s="48"/>
      <c r="R30" s="48"/>
      <c r="S30" s="48"/>
      <c r="T30" s="48"/>
      <c r="U30" s="49"/>
    </row>
    <row r="31" spans="2:54" ht="23" thickBot="1" x14ac:dyDescent="0.6">
      <c r="B31" s="255" t="s">
        <v>349</v>
      </c>
      <c r="C31" s="235"/>
      <c r="D31" s="235"/>
      <c r="E31" s="235"/>
      <c r="F31" s="235"/>
      <c r="G31" s="235"/>
      <c r="H31" s="235"/>
      <c r="I31" s="235"/>
      <c r="J31" s="235"/>
      <c r="K31" s="235"/>
      <c r="L31" s="235"/>
      <c r="M31" s="235"/>
      <c r="N31" s="235"/>
      <c r="O31" s="235"/>
      <c r="P31" s="235"/>
      <c r="Q31" s="235"/>
      <c r="R31" s="235"/>
      <c r="S31" s="235"/>
      <c r="T31" s="236"/>
      <c r="U31" s="16"/>
    </row>
    <row r="32" spans="2:54" ht="18" thickBot="1" x14ac:dyDescent="0.6">
      <c r="B32" s="14"/>
      <c r="C32" s="15"/>
      <c r="D32" s="15"/>
      <c r="E32" s="15"/>
      <c r="F32" s="15"/>
      <c r="G32" s="15"/>
      <c r="H32" s="15"/>
      <c r="I32" s="15"/>
      <c r="J32" s="15"/>
      <c r="K32" s="15"/>
      <c r="L32" s="15"/>
      <c r="M32" s="15"/>
      <c r="N32" s="15"/>
      <c r="O32" s="15"/>
      <c r="P32" s="15"/>
      <c r="Q32" s="15"/>
      <c r="R32" s="15"/>
      <c r="S32" s="15"/>
      <c r="T32" s="15"/>
      <c r="U32" s="16"/>
    </row>
    <row r="33" spans="2:21" ht="23" thickBot="1" x14ac:dyDescent="0.6">
      <c r="B33" s="256" t="s">
        <v>358</v>
      </c>
      <c r="C33" s="174"/>
      <c r="D33" s="15"/>
      <c r="E33" s="15"/>
      <c r="F33" s="173" t="s">
        <v>360</v>
      </c>
      <c r="G33" s="186"/>
      <c r="H33" s="186"/>
      <c r="I33" s="186"/>
      <c r="J33" s="174"/>
      <c r="K33" s="15"/>
      <c r="L33" s="15"/>
      <c r="M33" s="15"/>
      <c r="N33" s="15"/>
      <c r="O33" s="15"/>
      <c r="P33" s="15"/>
      <c r="Q33" s="15"/>
      <c r="R33" s="15"/>
      <c r="S33" s="15"/>
      <c r="T33" s="15"/>
      <c r="U33" s="16"/>
    </row>
    <row r="34" spans="2:21" ht="18.649999999999999" customHeight="1" thickBot="1" x14ac:dyDescent="0.6">
      <c r="B34" s="256" t="s">
        <v>356</v>
      </c>
      <c r="C34" s="174"/>
      <c r="D34" s="79" t="s">
        <v>361</v>
      </c>
      <c r="E34" s="51">
        <f>B⓵_マスタ登録!F$52</f>
        <v>400</v>
      </c>
      <c r="F34" s="181" t="str">
        <f>B⓵_マスタ登録!G$52</f>
        <v>売上高</v>
      </c>
      <c r="G34" s="197"/>
      <c r="H34" s="197"/>
      <c r="I34" s="197"/>
      <c r="J34" s="182"/>
      <c r="K34" s="43" t="s">
        <v>357</v>
      </c>
      <c r="L34" s="181" t="str">
        <f>B⓵_マスタ登録!J$52</f>
        <v>貸</v>
      </c>
      <c r="M34" s="182"/>
      <c r="N34" s="15"/>
      <c r="O34" s="15"/>
      <c r="P34" s="15"/>
      <c r="Q34" s="15"/>
      <c r="R34" s="15"/>
      <c r="S34" s="15"/>
      <c r="T34" s="15"/>
      <c r="U34" s="16"/>
    </row>
    <row r="35" spans="2:21" ht="23" thickBot="1" x14ac:dyDescent="0.6">
      <c r="B35" s="256" t="s">
        <v>359</v>
      </c>
      <c r="C35" s="174"/>
      <c r="D35" s="48" t="s">
        <v>361</v>
      </c>
      <c r="E35" s="51" t="str">
        <f>B⓵_マスタ登録!E$134</f>
        <v>①A</v>
      </c>
      <c r="F35" s="181" t="str">
        <f>B⓵_マスタ登録!F$134</f>
        <v>営業部</v>
      </c>
      <c r="G35" s="197"/>
      <c r="H35" s="197"/>
      <c r="I35" s="197"/>
      <c r="J35" s="182"/>
      <c r="K35" s="15"/>
      <c r="L35" s="15"/>
      <c r="M35" s="15"/>
      <c r="N35" s="15"/>
      <c r="O35" s="15"/>
      <c r="P35" s="15"/>
      <c r="Q35" s="15"/>
      <c r="R35" s="15"/>
      <c r="S35" s="15"/>
      <c r="T35" s="15"/>
      <c r="U35" s="16"/>
    </row>
    <row r="36" spans="2:21" ht="18" thickBot="1" x14ac:dyDescent="0.6">
      <c r="B36" s="14"/>
      <c r="C36" s="15"/>
      <c r="D36" s="15"/>
      <c r="E36" s="15"/>
      <c r="F36" s="15"/>
      <c r="G36" s="15"/>
      <c r="H36" s="15"/>
      <c r="I36" s="15"/>
      <c r="J36" s="15"/>
      <c r="K36" s="15"/>
      <c r="L36" s="15"/>
      <c r="M36" s="15"/>
      <c r="N36" s="15"/>
      <c r="O36" s="15"/>
      <c r="P36" s="15"/>
      <c r="Q36" s="15"/>
      <c r="R36" s="15"/>
      <c r="S36" s="15"/>
      <c r="T36" s="15"/>
      <c r="U36" s="16"/>
    </row>
    <row r="37" spans="2:21" ht="23" thickBot="1" x14ac:dyDescent="0.6">
      <c r="B37" s="301" t="s">
        <v>1</v>
      </c>
      <c r="C37" s="302" t="s">
        <v>313</v>
      </c>
      <c r="D37" s="303" t="s">
        <v>1</v>
      </c>
      <c r="E37" s="304"/>
      <c r="F37" s="303" t="s">
        <v>314</v>
      </c>
      <c r="G37" s="141"/>
      <c r="H37" s="304"/>
      <c r="I37" s="303" t="s">
        <v>286</v>
      </c>
      <c r="J37" s="304"/>
      <c r="K37" s="173" t="s">
        <v>350</v>
      </c>
      <c r="L37" s="186"/>
      <c r="M37" s="174"/>
      <c r="N37" s="173" t="s">
        <v>352</v>
      </c>
      <c r="O37" s="174"/>
      <c r="P37" s="173" t="s">
        <v>353</v>
      </c>
      <c r="Q37" s="174"/>
      <c r="R37" s="305" t="s">
        <v>354</v>
      </c>
      <c r="S37" s="294" t="s">
        <v>355</v>
      </c>
      <c r="T37" s="295"/>
      <c r="U37" s="16"/>
    </row>
    <row r="38" spans="2:21" ht="23" thickBot="1" x14ac:dyDescent="0.6">
      <c r="B38" s="276"/>
      <c r="C38" s="274"/>
      <c r="D38" s="237"/>
      <c r="E38" s="238"/>
      <c r="F38" s="237"/>
      <c r="G38" s="144"/>
      <c r="H38" s="238"/>
      <c r="I38" s="237"/>
      <c r="J38" s="238"/>
      <c r="K38" s="173" t="s">
        <v>351</v>
      </c>
      <c r="L38" s="186"/>
      <c r="M38" s="174"/>
      <c r="N38" s="173" t="s">
        <v>351</v>
      </c>
      <c r="O38" s="174"/>
      <c r="P38" s="173" t="s">
        <v>351</v>
      </c>
      <c r="Q38" s="174"/>
      <c r="R38" s="306"/>
      <c r="S38" s="296"/>
      <c r="T38" s="297"/>
      <c r="U38" s="16"/>
    </row>
    <row r="39" spans="2:21" ht="23" thickBot="1" x14ac:dyDescent="0.6">
      <c r="B39" s="101"/>
      <c r="C39" s="78">
        <v>44287</v>
      </c>
      <c r="D39" s="15"/>
      <c r="E39" s="15"/>
      <c r="F39" s="173" t="s">
        <v>362</v>
      </c>
      <c r="G39" s="186"/>
      <c r="H39" s="174"/>
      <c r="I39" s="15"/>
      <c r="J39" s="15"/>
      <c r="K39" s="119"/>
      <c r="L39" s="119"/>
      <c r="M39" s="15"/>
      <c r="N39" s="15"/>
      <c r="O39" s="15"/>
      <c r="P39" s="290"/>
      <c r="Q39" s="291"/>
      <c r="R39" s="15"/>
      <c r="S39" s="15"/>
      <c r="T39" s="15"/>
      <c r="U39" s="16"/>
    </row>
    <row r="40" spans="2:21" ht="18" thickBot="1" x14ac:dyDescent="0.6">
      <c r="B40" s="14"/>
      <c r="C40" s="15"/>
      <c r="D40" s="15"/>
      <c r="E40" s="15"/>
      <c r="F40" s="15"/>
      <c r="G40" s="15"/>
      <c r="H40" s="15"/>
      <c r="I40" s="15"/>
      <c r="J40" s="15"/>
      <c r="K40" s="119"/>
      <c r="L40" s="119"/>
      <c r="M40" s="15"/>
      <c r="N40" s="15"/>
      <c r="O40" s="15"/>
      <c r="P40" s="15"/>
      <c r="Q40" s="15"/>
      <c r="R40" s="15"/>
      <c r="S40" s="15"/>
      <c r="T40" s="15"/>
      <c r="U40" s="16"/>
    </row>
    <row r="41" spans="2:21" ht="23" thickBot="1" x14ac:dyDescent="0.6">
      <c r="B41" s="101" t="str">
        <f>'B③-1【営業部】予算仕訳'!B38</f>
        <v>1A</v>
      </c>
      <c r="C41" s="78">
        <f>'B③-1【営業部】予算仕訳'!C38</f>
        <v>44316</v>
      </c>
      <c r="D41" s="173">
        <f>'B③-1【営業部】予算仕訳'!D38:E38</f>
        <v>199</v>
      </c>
      <c r="E41" s="174"/>
      <c r="F41" s="173" t="str">
        <f>'B③-1【営業部】予算仕訳'!F38:H38</f>
        <v>仮勘定</v>
      </c>
      <c r="G41" s="186"/>
      <c r="H41" s="174"/>
      <c r="I41" s="173" t="str">
        <f>'B③-1【営業部】予算仕訳'!R38</f>
        <v>営業部</v>
      </c>
      <c r="J41" s="174"/>
      <c r="K41" s="298"/>
      <c r="L41" s="299"/>
      <c r="M41" s="300"/>
      <c r="N41" s="287">
        <f>'B③-1【営業部】予算仕訳'!S38</f>
        <v>9500</v>
      </c>
      <c r="O41" s="288"/>
      <c r="P41" s="287">
        <f>P39+N41-K41</f>
        <v>9500</v>
      </c>
      <c r="Q41" s="289"/>
      <c r="R41" s="48" t="s">
        <v>458</v>
      </c>
      <c r="S41" s="292" t="s">
        <v>363</v>
      </c>
      <c r="T41" s="293"/>
      <c r="U41" s="16"/>
    </row>
    <row r="42" spans="2:21" ht="18" thickBot="1" x14ac:dyDescent="0.6">
      <c r="B42" s="14"/>
      <c r="C42" s="15"/>
      <c r="D42" s="15"/>
      <c r="E42" s="15"/>
      <c r="F42" s="15"/>
      <c r="G42" s="15"/>
      <c r="H42" s="15"/>
      <c r="I42" s="15"/>
      <c r="J42" s="15"/>
      <c r="K42" s="15"/>
      <c r="L42" s="15"/>
      <c r="M42" s="15"/>
      <c r="N42" s="15"/>
      <c r="O42" s="15"/>
      <c r="P42" s="15"/>
      <c r="Q42" s="15"/>
      <c r="R42" s="15"/>
      <c r="S42" s="15"/>
      <c r="T42" s="15"/>
      <c r="U42" s="16"/>
    </row>
    <row r="43" spans="2:21" ht="23" thickBot="1" x14ac:dyDescent="0.6">
      <c r="B43" s="101" t="str">
        <f>'B③-1【営業部】予算仕訳'!B43</f>
        <v>２A</v>
      </c>
      <c r="C43" s="78">
        <f>'B③-1【営業部】予算仕訳'!C43</f>
        <v>44347</v>
      </c>
      <c r="D43" s="173">
        <f>'B③-1【営業部】予算仕訳'!D43:E43</f>
        <v>199</v>
      </c>
      <c r="E43" s="174"/>
      <c r="F43" s="173" t="str">
        <f>'B③-1【営業部】予算仕訳'!F43:H43</f>
        <v>仮勘定</v>
      </c>
      <c r="G43" s="186"/>
      <c r="H43" s="174"/>
      <c r="I43" s="173" t="str">
        <f>'B③-1【営業部】予算仕訳'!R43</f>
        <v>営業部</v>
      </c>
      <c r="J43" s="174"/>
      <c r="K43" s="298"/>
      <c r="L43" s="299"/>
      <c r="M43" s="300"/>
      <c r="N43" s="287">
        <f>'B③-1【営業部】予算仕訳'!S43</f>
        <v>10450</v>
      </c>
      <c r="O43" s="288"/>
      <c r="P43" s="287">
        <f>P41+N43-K43</f>
        <v>19950</v>
      </c>
      <c r="Q43" s="289"/>
      <c r="R43" s="48" t="s">
        <v>458</v>
      </c>
      <c r="S43" s="292" t="s">
        <v>364</v>
      </c>
      <c r="T43" s="293"/>
      <c r="U43" s="16"/>
    </row>
    <row r="44" spans="2:21" ht="18" thickBot="1" x14ac:dyDescent="0.6">
      <c r="B44" s="14"/>
      <c r="C44" s="15"/>
      <c r="D44" s="15"/>
      <c r="E44" s="15"/>
      <c r="F44" s="15"/>
      <c r="G44" s="15"/>
      <c r="H44" s="15"/>
      <c r="I44" s="15"/>
      <c r="J44" s="15"/>
      <c r="K44" s="15"/>
      <c r="L44" s="15"/>
      <c r="M44" s="15"/>
      <c r="N44" s="15"/>
      <c r="O44" s="15"/>
      <c r="P44" s="15"/>
      <c r="Q44" s="15"/>
      <c r="R44" s="15"/>
      <c r="S44" s="15"/>
      <c r="T44" s="15"/>
      <c r="U44" s="16"/>
    </row>
    <row r="45" spans="2:21" ht="23" thickBot="1" x14ac:dyDescent="0.6">
      <c r="B45" s="101" t="str">
        <f>'B③-1【営業部】予算仕訳'!B48</f>
        <v>3A</v>
      </c>
      <c r="C45" s="78">
        <f>'B③-1【営業部】予算仕訳'!C48</f>
        <v>44377</v>
      </c>
      <c r="D45" s="173">
        <f>'B③-1【営業部】予算仕訳'!D48:E48</f>
        <v>199</v>
      </c>
      <c r="E45" s="174"/>
      <c r="F45" s="173" t="str">
        <f>'B③-1【営業部】予算仕訳'!F48:H48</f>
        <v>仮勘定</v>
      </c>
      <c r="G45" s="186"/>
      <c r="H45" s="174"/>
      <c r="I45" s="173" t="str">
        <f>'B③-1【営業部】予算仕訳'!R48</f>
        <v>営業部</v>
      </c>
      <c r="J45" s="174"/>
      <c r="K45" s="298"/>
      <c r="L45" s="299"/>
      <c r="M45" s="300"/>
      <c r="N45" s="287">
        <f>'B③-1【営業部】予算仕訳'!S48</f>
        <v>11495</v>
      </c>
      <c r="O45" s="288"/>
      <c r="P45" s="287">
        <f>P43+N45-K45</f>
        <v>31445</v>
      </c>
      <c r="Q45" s="289"/>
      <c r="R45" s="48" t="s">
        <v>458</v>
      </c>
      <c r="S45" s="292" t="s">
        <v>365</v>
      </c>
      <c r="T45" s="293"/>
      <c r="U45" s="16"/>
    </row>
    <row r="46" spans="2:21" ht="18" thickBot="1" x14ac:dyDescent="0.6">
      <c r="B46" s="14"/>
      <c r="C46" s="15"/>
      <c r="D46" s="15"/>
      <c r="E46" s="15"/>
      <c r="F46" s="15"/>
      <c r="G46" s="15"/>
      <c r="H46" s="15"/>
      <c r="I46" s="15"/>
      <c r="J46" s="15"/>
      <c r="K46" s="15"/>
      <c r="L46" s="15"/>
      <c r="M46" s="15"/>
      <c r="N46" s="15"/>
      <c r="O46" s="15"/>
      <c r="P46" s="15"/>
      <c r="Q46" s="15"/>
      <c r="R46" s="15"/>
      <c r="S46" s="15"/>
      <c r="T46" s="15"/>
      <c r="U46" s="16"/>
    </row>
    <row r="47" spans="2:21" ht="23" thickBot="1" x14ac:dyDescent="0.6">
      <c r="B47" s="101" t="str">
        <f>'B③-1【営業部】予算仕訳'!B53</f>
        <v>4A</v>
      </c>
      <c r="C47" s="78">
        <f>'B③-1【営業部】予算仕訳'!C53</f>
        <v>44408</v>
      </c>
      <c r="D47" s="173">
        <f>'B③-1【営業部】予算仕訳'!D53:E53</f>
        <v>199</v>
      </c>
      <c r="E47" s="174"/>
      <c r="F47" s="173" t="str">
        <f>'B③-1【営業部】予算仕訳'!F53:H53</f>
        <v>仮勘定</v>
      </c>
      <c r="G47" s="186"/>
      <c r="H47" s="174"/>
      <c r="I47" s="173" t="str">
        <f>'B③-1【営業部】予算仕訳'!R53</f>
        <v>営業部</v>
      </c>
      <c r="J47" s="174"/>
      <c r="K47" s="298"/>
      <c r="L47" s="299"/>
      <c r="M47" s="300"/>
      <c r="N47" s="287">
        <f>'B③-1【営業部】予算仕訳'!S53</f>
        <v>12635</v>
      </c>
      <c r="O47" s="288"/>
      <c r="P47" s="287">
        <f>P45+N47-K47</f>
        <v>44080</v>
      </c>
      <c r="Q47" s="289"/>
      <c r="R47" s="48" t="s">
        <v>458</v>
      </c>
      <c r="S47" s="292" t="s">
        <v>366</v>
      </c>
      <c r="T47" s="293"/>
      <c r="U47" s="16"/>
    </row>
    <row r="48" spans="2:21" ht="18" thickBot="1" x14ac:dyDescent="0.6">
      <c r="B48" s="14"/>
      <c r="C48" s="15"/>
      <c r="D48" s="15"/>
      <c r="E48" s="15"/>
      <c r="F48" s="15"/>
      <c r="G48" s="15"/>
      <c r="H48" s="15"/>
      <c r="I48" s="15"/>
      <c r="J48" s="15"/>
      <c r="K48" s="15"/>
      <c r="L48" s="15"/>
      <c r="M48" s="15"/>
      <c r="N48" s="15"/>
      <c r="O48" s="15"/>
      <c r="P48" s="15"/>
      <c r="Q48" s="15"/>
      <c r="R48" s="15"/>
      <c r="S48" s="15"/>
      <c r="T48" s="15"/>
      <c r="U48" s="16"/>
    </row>
    <row r="49" spans="2:21" ht="23" thickBot="1" x14ac:dyDescent="0.6">
      <c r="B49" s="101" t="str">
        <f>'B③-1【営業部】予算仕訳'!B58</f>
        <v>5A</v>
      </c>
      <c r="C49" s="78">
        <f>'B③-1【営業部】予算仕訳'!C58</f>
        <v>44439</v>
      </c>
      <c r="D49" s="173">
        <f>'B③-1【営業部】予算仕訳'!D58:E58</f>
        <v>199</v>
      </c>
      <c r="E49" s="174"/>
      <c r="F49" s="173" t="str">
        <f>'B③-1【営業部】予算仕訳'!F58:H58</f>
        <v>仮勘定</v>
      </c>
      <c r="G49" s="186"/>
      <c r="H49" s="174"/>
      <c r="I49" s="173" t="str">
        <f>'B③-1【営業部】予算仕訳'!R58</f>
        <v>営業部</v>
      </c>
      <c r="J49" s="174"/>
      <c r="K49" s="298"/>
      <c r="L49" s="299"/>
      <c r="M49" s="300"/>
      <c r="N49" s="287">
        <f>'B③-1【営業部】予算仕訳'!S58</f>
        <v>13870</v>
      </c>
      <c r="O49" s="288"/>
      <c r="P49" s="287">
        <f>P47+N49-K49</f>
        <v>57950</v>
      </c>
      <c r="Q49" s="289"/>
      <c r="R49" s="48" t="s">
        <v>458</v>
      </c>
      <c r="S49" s="292" t="s">
        <v>367</v>
      </c>
      <c r="T49" s="293"/>
      <c r="U49" s="16"/>
    </row>
    <row r="50" spans="2:21" ht="18" thickBot="1" x14ac:dyDescent="0.6">
      <c r="B50" s="14"/>
      <c r="C50" s="15"/>
      <c r="D50" s="15"/>
      <c r="E50" s="15"/>
      <c r="F50" s="15"/>
      <c r="G50" s="15"/>
      <c r="H50" s="15"/>
      <c r="I50" s="15"/>
      <c r="J50" s="15"/>
      <c r="K50" s="15"/>
      <c r="L50" s="15"/>
      <c r="M50" s="15"/>
      <c r="N50" s="15"/>
      <c r="O50" s="15"/>
      <c r="P50" s="15"/>
      <c r="Q50" s="15"/>
      <c r="R50" s="15"/>
      <c r="S50" s="15"/>
      <c r="T50" s="15"/>
      <c r="U50" s="16"/>
    </row>
    <row r="51" spans="2:21" ht="23" thickBot="1" x14ac:dyDescent="0.6">
      <c r="B51" s="101" t="str">
        <f>'B③-1【営業部】予算仕訳'!B63</f>
        <v>6A</v>
      </c>
      <c r="C51" s="78">
        <f>'B③-1【営業部】予算仕訳'!C63</f>
        <v>44469</v>
      </c>
      <c r="D51" s="173">
        <f>'B③-1【営業部】予算仕訳'!D63:E63</f>
        <v>199</v>
      </c>
      <c r="E51" s="174"/>
      <c r="F51" s="173" t="str">
        <f>'B③-1【営業部】予算仕訳'!F63:H63</f>
        <v>仮勘定</v>
      </c>
      <c r="G51" s="186"/>
      <c r="H51" s="174"/>
      <c r="I51" s="173" t="str">
        <f>'B③-1【営業部】予算仕訳'!R63</f>
        <v>営業部</v>
      </c>
      <c r="J51" s="174"/>
      <c r="K51" s="298"/>
      <c r="L51" s="299"/>
      <c r="M51" s="300"/>
      <c r="N51" s="287">
        <f>'B③-1【営業部】予算仕訳'!S63</f>
        <v>15200</v>
      </c>
      <c r="O51" s="288"/>
      <c r="P51" s="287">
        <f>P49+N51-K51</f>
        <v>73150</v>
      </c>
      <c r="Q51" s="289"/>
      <c r="R51" s="48" t="s">
        <v>458</v>
      </c>
      <c r="S51" s="292" t="s">
        <v>368</v>
      </c>
      <c r="T51" s="293"/>
      <c r="U51" s="16"/>
    </row>
    <row r="52" spans="2:21" ht="18" thickBot="1" x14ac:dyDescent="0.6">
      <c r="B52" s="14"/>
      <c r="C52" s="15"/>
      <c r="D52" s="15"/>
      <c r="E52" s="15"/>
      <c r="F52" s="15"/>
      <c r="G52" s="15"/>
      <c r="H52" s="15"/>
      <c r="I52" s="15"/>
      <c r="J52" s="15"/>
      <c r="K52" s="15"/>
      <c r="L52" s="15"/>
      <c r="M52" s="15"/>
      <c r="N52" s="15"/>
      <c r="O52" s="15"/>
      <c r="P52" s="15"/>
      <c r="Q52" s="15"/>
      <c r="R52" s="15"/>
      <c r="S52" s="15"/>
      <c r="T52" s="15"/>
      <c r="U52" s="16"/>
    </row>
    <row r="53" spans="2:21" ht="23" thickBot="1" x14ac:dyDescent="0.6">
      <c r="B53" s="101" t="str">
        <f>'B③-1【営業部】予算仕訳'!B68</f>
        <v>7A</v>
      </c>
      <c r="C53" s="78">
        <f>'B③-1【営業部】予算仕訳'!C68</f>
        <v>44500</v>
      </c>
      <c r="D53" s="173">
        <f>'B③-1【営業部】予算仕訳'!D63:E63</f>
        <v>199</v>
      </c>
      <c r="E53" s="174"/>
      <c r="F53" s="173" t="str">
        <f>'B③-1【営業部】予算仕訳'!F63:H63</f>
        <v>仮勘定</v>
      </c>
      <c r="G53" s="186"/>
      <c r="H53" s="174"/>
      <c r="I53" s="173" t="str">
        <f>'B③-1【営業部】予算仕訳'!R68</f>
        <v>営業部</v>
      </c>
      <c r="J53" s="174"/>
      <c r="K53" s="298"/>
      <c r="L53" s="299"/>
      <c r="M53" s="300"/>
      <c r="N53" s="287">
        <f>'B③-1【営業部】予算仕訳'!S68</f>
        <v>16720</v>
      </c>
      <c r="O53" s="288"/>
      <c r="P53" s="287">
        <f>P51+N53-K53</f>
        <v>89870</v>
      </c>
      <c r="Q53" s="289"/>
      <c r="R53" s="48" t="s">
        <v>458</v>
      </c>
      <c r="S53" s="292" t="s">
        <v>369</v>
      </c>
      <c r="T53" s="293"/>
      <c r="U53" s="16"/>
    </row>
    <row r="54" spans="2:21" ht="18" thickBot="1" x14ac:dyDescent="0.6">
      <c r="B54" s="14"/>
      <c r="C54" s="15"/>
      <c r="D54" s="15"/>
      <c r="E54" s="15"/>
      <c r="F54" s="15"/>
      <c r="G54" s="15"/>
      <c r="H54" s="15"/>
      <c r="I54" s="15"/>
      <c r="J54" s="15"/>
      <c r="K54" s="15"/>
      <c r="L54" s="15"/>
      <c r="M54" s="15"/>
      <c r="N54" s="15"/>
      <c r="O54" s="15"/>
      <c r="P54" s="15"/>
      <c r="Q54" s="15"/>
      <c r="R54" s="15"/>
      <c r="S54" s="15"/>
      <c r="T54" s="15"/>
      <c r="U54" s="16"/>
    </row>
    <row r="55" spans="2:21" ht="23" thickBot="1" x14ac:dyDescent="0.6">
      <c r="B55" s="101" t="str">
        <f>'B③-1【営業部】予算仕訳'!B73</f>
        <v>8A</v>
      </c>
      <c r="C55" s="78">
        <f>'B③-1【営業部】予算仕訳'!C73</f>
        <v>44530</v>
      </c>
      <c r="D55" s="173">
        <f>'B③-1【営業部】予算仕訳'!D73</f>
        <v>199</v>
      </c>
      <c r="E55" s="174"/>
      <c r="F55" s="173" t="str">
        <f>'B③-1【営業部】予算仕訳'!F73:H73</f>
        <v>仮勘定</v>
      </c>
      <c r="G55" s="186"/>
      <c r="H55" s="174"/>
      <c r="I55" s="173" t="str">
        <f>'B③-1【営業部】予算仕訳'!R73</f>
        <v>営業部</v>
      </c>
      <c r="J55" s="174"/>
      <c r="K55" s="298"/>
      <c r="L55" s="299"/>
      <c r="M55" s="300"/>
      <c r="N55" s="287">
        <f>'B③-1【営業部】予算仕訳'!S73</f>
        <v>18335</v>
      </c>
      <c r="O55" s="288"/>
      <c r="P55" s="287">
        <f>P53+N55-K55</f>
        <v>108205</v>
      </c>
      <c r="Q55" s="289"/>
      <c r="R55" s="48" t="s">
        <v>458</v>
      </c>
      <c r="S55" s="292" t="s">
        <v>370</v>
      </c>
      <c r="T55" s="293"/>
      <c r="U55" s="16"/>
    </row>
    <row r="56" spans="2:21" ht="18" thickBot="1" x14ac:dyDescent="0.6">
      <c r="B56" s="14"/>
      <c r="C56" s="15"/>
      <c r="D56" s="15"/>
      <c r="E56" s="15"/>
      <c r="F56" s="15"/>
      <c r="G56" s="15"/>
      <c r="H56" s="15"/>
      <c r="I56" s="15"/>
      <c r="J56" s="15"/>
      <c r="K56" s="15"/>
      <c r="L56" s="15"/>
      <c r="M56" s="15"/>
      <c r="N56" s="15"/>
      <c r="O56" s="15"/>
      <c r="P56" s="15"/>
      <c r="Q56" s="15"/>
      <c r="R56" s="15"/>
      <c r="S56" s="15"/>
      <c r="T56" s="15"/>
      <c r="U56" s="16"/>
    </row>
    <row r="57" spans="2:21" ht="23" thickBot="1" x14ac:dyDescent="0.6">
      <c r="B57" s="101" t="str">
        <f>'B③-1【営業部】予算仕訳'!B78</f>
        <v>9A</v>
      </c>
      <c r="C57" s="78">
        <f>'B③-1【営業部】予算仕訳'!C78</f>
        <v>44561</v>
      </c>
      <c r="D57" s="173">
        <f>'B③-1【営業部】予算仕訳'!D78</f>
        <v>199</v>
      </c>
      <c r="E57" s="174"/>
      <c r="F57" s="173" t="str">
        <f>'B③-1【営業部】予算仕訳'!F78</f>
        <v>仮勘定</v>
      </c>
      <c r="G57" s="186"/>
      <c r="H57" s="174"/>
      <c r="I57" s="173" t="str">
        <f>'B③-1【営業部】予算仕訳'!R78</f>
        <v>営業部</v>
      </c>
      <c r="J57" s="174"/>
      <c r="K57" s="298"/>
      <c r="L57" s="299"/>
      <c r="M57" s="300"/>
      <c r="N57" s="287">
        <f>'B③-1【営業部】予算仕訳'!S78</f>
        <v>20140</v>
      </c>
      <c r="O57" s="288"/>
      <c r="P57" s="287">
        <f>P55+N57-K57</f>
        <v>128345</v>
      </c>
      <c r="Q57" s="289"/>
      <c r="R57" s="48" t="s">
        <v>458</v>
      </c>
      <c r="S57" s="292" t="s">
        <v>371</v>
      </c>
      <c r="T57" s="293"/>
      <c r="U57" s="16"/>
    </row>
    <row r="58" spans="2:21" ht="18" thickBot="1" x14ac:dyDescent="0.6">
      <c r="B58" s="14"/>
      <c r="C58" s="15"/>
      <c r="D58" s="15"/>
      <c r="E58" s="15"/>
      <c r="F58" s="15"/>
      <c r="G58" s="15"/>
      <c r="H58" s="15"/>
      <c r="I58" s="15"/>
      <c r="J58" s="15"/>
      <c r="K58" s="15"/>
      <c r="L58" s="15"/>
      <c r="M58" s="15"/>
      <c r="N58" s="15"/>
      <c r="O58" s="15"/>
      <c r="P58" s="15"/>
      <c r="Q58" s="15"/>
      <c r="R58" s="15"/>
      <c r="S58" s="15"/>
      <c r="T58" s="15"/>
      <c r="U58" s="16"/>
    </row>
    <row r="59" spans="2:21" ht="23" thickBot="1" x14ac:dyDescent="0.6">
      <c r="B59" s="101" t="str">
        <f>'B③-1【営業部】予算仕訳'!B83</f>
        <v>10A</v>
      </c>
      <c r="C59" s="78">
        <f>'B③-1【営業部】予算仕訳'!C83</f>
        <v>44592</v>
      </c>
      <c r="D59" s="173">
        <f>'B③-1【営業部】予算仕訳'!D83:E83</f>
        <v>199</v>
      </c>
      <c r="E59" s="174"/>
      <c r="F59" s="173" t="str">
        <f>'B③-1【営業部】予算仕訳'!F83:H83</f>
        <v>仮勘定</v>
      </c>
      <c r="G59" s="186"/>
      <c r="H59" s="174"/>
      <c r="I59" s="173" t="str">
        <f>'B③-1【営業部】予算仕訳'!R83</f>
        <v>営業部</v>
      </c>
      <c r="J59" s="174"/>
      <c r="K59" s="298"/>
      <c r="L59" s="299"/>
      <c r="M59" s="300"/>
      <c r="N59" s="287">
        <f>'B③-1【営業部】予算仕訳'!S83</f>
        <v>22135</v>
      </c>
      <c r="O59" s="288"/>
      <c r="P59" s="287">
        <f>P57+N59-K59</f>
        <v>150480</v>
      </c>
      <c r="Q59" s="289"/>
      <c r="R59" s="48" t="s">
        <v>458</v>
      </c>
      <c r="S59" s="292" t="s">
        <v>372</v>
      </c>
      <c r="T59" s="293"/>
      <c r="U59" s="16"/>
    </row>
    <row r="60" spans="2:21" ht="18" thickBot="1" x14ac:dyDescent="0.6">
      <c r="B60" s="14"/>
      <c r="C60" s="15"/>
      <c r="D60" s="15"/>
      <c r="E60" s="15"/>
      <c r="F60" s="15"/>
      <c r="G60" s="15"/>
      <c r="H60" s="15"/>
      <c r="I60" s="15"/>
      <c r="J60" s="15"/>
      <c r="K60" s="15"/>
      <c r="L60" s="15"/>
      <c r="M60" s="15"/>
      <c r="N60" s="15"/>
      <c r="O60" s="15"/>
      <c r="P60" s="15"/>
      <c r="Q60" s="15"/>
      <c r="R60" s="15"/>
      <c r="S60" s="15"/>
      <c r="T60" s="15"/>
      <c r="U60" s="16"/>
    </row>
    <row r="61" spans="2:21" ht="23" thickBot="1" x14ac:dyDescent="0.6">
      <c r="B61" s="101" t="str">
        <f>'B③-1【営業部】予算仕訳'!B88</f>
        <v>11A</v>
      </c>
      <c r="C61" s="78">
        <f>'B③-1【営業部】予算仕訳'!C88</f>
        <v>44620</v>
      </c>
      <c r="D61" s="173">
        <f>'B③-1【営業部】予算仕訳'!D88:E88</f>
        <v>199</v>
      </c>
      <c r="E61" s="174"/>
      <c r="F61" s="173" t="str">
        <f>'B③-1【営業部】予算仕訳'!F88:H88</f>
        <v>仮勘定</v>
      </c>
      <c r="G61" s="186"/>
      <c r="H61" s="174"/>
      <c r="I61" s="173" t="str">
        <f>'B③-1【営業部】予算仕訳'!R88</f>
        <v>営業部</v>
      </c>
      <c r="J61" s="174"/>
      <c r="K61" s="298"/>
      <c r="L61" s="299"/>
      <c r="M61" s="300"/>
      <c r="N61" s="287">
        <f>'B③-1【営業部】予算仕訳'!S88</f>
        <v>24320</v>
      </c>
      <c r="O61" s="288"/>
      <c r="P61" s="287">
        <f>P59+N61-K61</f>
        <v>174800</v>
      </c>
      <c r="Q61" s="289"/>
      <c r="R61" s="48" t="s">
        <v>458</v>
      </c>
      <c r="S61" s="292" t="s">
        <v>373</v>
      </c>
      <c r="T61" s="293"/>
      <c r="U61" s="16"/>
    </row>
    <row r="62" spans="2:21" ht="18" thickBot="1" x14ac:dyDescent="0.6">
      <c r="B62" s="14"/>
      <c r="C62" s="15"/>
      <c r="D62" s="15"/>
      <c r="E62" s="15"/>
      <c r="F62" s="15"/>
      <c r="G62" s="15"/>
      <c r="H62" s="15"/>
      <c r="I62" s="15"/>
      <c r="J62" s="15"/>
      <c r="K62" s="15"/>
      <c r="L62" s="15"/>
      <c r="M62" s="15"/>
      <c r="N62" s="15"/>
      <c r="O62" s="15"/>
      <c r="P62" s="15"/>
      <c r="Q62" s="15"/>
      <c r="R62" s="15"/>
      <c r="S62" s="15"/>
      <c r="T62" s="15"/>
      <c r="U62" s="16"/>
    </row>
    <row r="63" spans="2:21" ht="23" thickBot="1" x14ac:dyDescent="0.6">
      <c r="B63" s="101" t="str">
        <f>'B③-1【営業部】予算仕訳'!B93</f>
        <v>12A</v>
      </c>
      <c r="C63" s="78">
        <f>'B③-1【営業部】予算仕訳'!C93</f>
        <v>44651</v>
      </c>
      <c r="D63" s="173">
        <f>'B③-1【営業部】予算仕訳'!D93:E93</f>
        <v>199</v>
      </c>
      <c r="E63" s="174"/>
      <c r="F63" s="173" t="str">
        <f>'B③-1【営業部】予算仕訳'!F93:H93</f>
        <v>仮勘定</v>
      </c>
      <c r="G63" s="186"/>
      <c r="H63" s="174"/>
      <c r="I63" s="173" t="str">
        <f>'B③-1【営業部】予算仕訳'!R93</f>
        <v>営業部</v>
      </c>
      <c r="J63" s="174"/>
      <c r="K63" s="298"/>
      <c r="L63" s="299"/>
      <c r="M63" s="300"/>
      <c r="N63" s="287"/>
      <c r="O63" s="288"/>
      <c r="P63" s="314"/>
      <c r="Q63" s="315"/>
      <c r="R63" s="48" t="s">
        <v>458</v>
      </c>
      <c r="S63" s="292" t="s">
        <v>374</v>
      </c>
      <c r="T63" s="293"/>
      <c r="U63" s="16"/>
    </row>
    <row r="64" spans="2:21" ht="18" thickBot="1" x14ac:dyDescent="0.6">
      <c r="B64" s="14"/>
      <c r="C64" s="15"/>
      <c r="D64" s="15"/>
      <c r="E64" s="15"/>
      <c r="F64" s="15"/>
      <c r="G64" s="15"/>
      <c r="H64" s="15"/>
      <c r="I64" s="15"/>
      <c r="J64" s="15"/>
      <c r="K64" s="15"/>
      <c r="L64" s="15"/>
      <c r="M64" s="15"/>
      <c r="N64" s="15"/>
      <c r="O64" s="15"/>
      <c r="P64" s="15"/>
      <c r="Q64" s="15"/>
      <c r="R64" s="15"/>
      <c r="S64" s="15"/>
      <c r="T64" s="15"/>
      <c r="U64" s="16"/>
    </row>
    <row r="65" spans="2:21" ht="23" thickBot="1" x14ac:dyDescent="0.6">
      <c r="B65" s="255" t="s">
        <v>349</v>
      </c>
      <c r="C65" s="235"/>
      <c r="D65" s="235"/>
      <c r="E65" s="235"/>
      <c r="F65" s="235"/>
      <c r="G65" s="235"/>
      <c r="H65" s="235"/>
      <c r="I65" s="235"/>
      <c r="J65" s="235"/>
      <c r="K65" s="235"/>
      <c r="L65" s="235"/>
      <c r="M65" s="235"/>
      <c r="N65" s="235"/>
      <c r="O65" s="235"/>
      <c r="P65" s="235"/>
      <c r="Q65" s="235"/>
      <c r="R65" s="235"/>
      <c r="S65" s="235"/>
      <c r="T65" s="236"/>
      <c r="U65" s="16"/>
    </row>
    <row r="66" spans="2:21" ht="18" thickBot="1" x14ac:dyDescent="0.6">
      <c r="B66" s="14"/>
      <c r="C66" s="15"/>
      <c r="D66" s="15"/>
      <c r="E66" s="15"/>
      <c r="F66" s="15"/>
      <c r="G66" s="15"/>
      <c r="H66" s="15"/>
      <c r="I66" s="15"/>
      <c r="J66" s="15"/>
      <c r="K66" s="15"/>
      <c r="L66" s="15"/>
      <c r="M66" s="15"/>
      <c r="N66" s="15"/>
      <c r="O66" s="15"/>
      <c r="P66" s="15"/>
      <c r="Q66" s="15"/>
      <c r="R66" s="15"/>
      <c r="S66" s="15"/>
      <c r="T66" s="15"/>
      <c r="U66" s="16"/>
    </row>
    <row r="67" spans="2:21" ht="23" thickBot="1" x14ac:dyDescent="0.6">
      <c r="B67" s="256" t="s">
        <v>358</v>
      </c>
      <c r="C67" s="174"/>
      <c r="D67" s="15"/>
      <c r="E67" s="15"/>
      <c r="F67" s="316" t="s">
        <v>376</v>
      </c>
      <c r="G67" s="317"/>
      <c r="H67" s="317"/>
      <c r="I67" s="317"/>
      <c r="J67" s="318"/>
      <c r="K67" s="15"/>
      <c r="L67" s="15"/>
      <c r="M67" s="15"/>
      <c r="N67" s="15"/>
      <c r="O67" s="15"/>
      <c r="P67" s="15"/>
      <c r="Q67" s="15"/>
      <c r="R67" s="15"/>
      <c r="S67" s="15"/>
      <c r="T67" s="15"/>
      <c r="U67" s="16"/>
    </row>
    <row r="68" spans="2:21" ht="23" thickBot="1" x14ac:dyDescent="0.6">
      <c r="B68" s="256" t="s">
        <v>356</v>
      </c>
      <c r="C68" s="174"/>
      <c r="D68" s="79" t="s">
        <v>361</v>
      </c>
      <c r="E68" s="51">
        <f>B⓵_マスタ登録!F107</f>
        <v>701</v>
      </c>
      <c r="F68" s="181" t="str">
        <f>B⓵_マスタ登録!G107</f>
        <v>販売数量</v>
      </c>
      <c r="G68" s="197"/>
      <c r="H68" s="197"/>
      <c r="I68" s="197"/>
      <c r="J68" s="182"/>
      <c r="K68" s="43" t="s">
        <v>357</v>
      </c>
      <c r="L68" s="181" t="str">
        <f>B⓵_マスタ登録!M107</f>
        <v>借</v>
      </c>
      <c r="M68" s="182"/>
      <c r="N68" s="15"/>
      <c r="O68" s="15"/>
      <c r="P68" s="15"/>
      <c r="Q68" s="15"/>
      <c r="R68" s="15"/>
      <c r="S68" s="15"/>
      <c r="T68" s="15"/>
      <c r="U68" s="16"/>
    </row>
    <row r="69" spans="2:21" ht="23" thickBot="1" x14ac:dyDescent="0.6">
      <c r="B69" s="256" t="s">
        <v>286</v>
      </c>
      <c r="C69" s="174"/>
      <c r="D69" s="48" t="s">
        <v>361</v>
      </c>
      <c r="E69" s="51" t="str">
        <f>B⓵_マスタ登録!E$134</f>
        <v>①A</v>
      </c>
      <c r="F69" s="181" t="str">
        <f>B⓵_マスタ登録!F$134</f>
        <v>営業部</v>
      </c>
      <c r="G69" s="197"/>
      <c r="H69" s="197"/>
      <c r="I69" s="197"/>
      <c r="J69" s="182"/>
      <c r="K69" s="15"/>
      <c r="L69" s="15"/>
      <c r="M69" s="15"/>
      <c r="N69" s="15"/>
      <c r="O69" s="15"/>
      <c r="P69" s="15"/>
      <c r="Q69" s="15"/>
      <c r="R69" s="15"/>
      <c r="S69" s="15"/>
      <c r="T69" s="15"/>
      <c r="U69" s="16"/>
    </row>
    <row r="70" spans="2:21" ht="18" thickBot="1" x14ac:dyDescent="0.6">
      <c r="B70" s="14"/>
      <c r="C70" s="15"/>
      <c r="D70" s="15"/>
      <c r="E70" s="15"/>
      <c r="F70" s="15"/>
      <c r="G70" s="15"/>
      <c r="H70" s="15"/>
      <c r="I70" s="15"/>
      <c r="J70" s="15"/>
      <c r="K70" s="15"/>
      <c r="L70" s="15"/>
      <c r="M70" s="15"/>
      <c r="N70" s="15"/>
      <c r="O70" s="15"/>
      <c r="P70" s="15"/>
      <c r="Q70" s="15"/>
      <c r="R70" s="15"/>
      <c r="S70" s="15"/>
      <c r="T70" s="15"/>
      <c r="U70" s="16"/>
    </row>
    <row r="71" spans="2:21" ht="23" thickBot="1" x14ac:dyDescent="0.6">
      <c r="B71" s="301" t="s">
        <v>1</v>
      </c>
      <c r="C71" s="302" t="s">
        <v>313</v>
      </c>
      <c r="D71" s="303" t="s">
        <v>1</v>
      </c>
      <c r="E71" s="304"/>
      <c r="F71" s="303" t="s">
        <v>314</v>
      </c>
      <c r="G71" s="141"/>
      <c r="H71" s="304"/>
      <c r="I71" s="303" t="s">
        <v>286</v>
      </c>
      <c r="J71" s="304"/>
      <c r="K71" s="173" t="s">
        <v>350</v>
      </c>
      <c r="L71" s="186"/>
      <c r="M71" s="174"/>
      <c r="N71" s="173" t="s">
        <v>352</v>
      </c>
      <c r="O71" s="174"/>
      <c r="P71" s="173" t="s">
        <v>353</v>
      </c>
      <c r="Q71" s="174"/>
      <c r="R71" s="305" t="s">
        <v>354</v>
      </c>
      <c r="S71" s="294" t="s">
        <v>355</v>
      </c>
      <c r="T71" s="295"/>
      <c r="U71" s="16"/>
    </row>
    <row r="72" spans="2:21" ht="23" thickBot="1" x14ac:dyDescent="0.6">
      <c r="B72" s="276"/>
      <c r="C72" s="274"/>
      <c r="D72" s="237"/>
      <c r="E72" s="238"/>
      <c r="F72" s="237"/>
      <c r="G72" s="144"/>
      <c r="H72" s="238"/>
      <c r="I72" s="237"/>
      <c r="J72" s="238"/>
      <c r="K72" s="173" t="s">
        <v>351</v>
      </c>
      <c r="L72" s="186"/>
      <c r="M72" s="174"/>
      <c r="N72" s="173" t="s">
        <v>351</v>
      </c>
      <c r="O72" s="174"/>
      <c r="P72" s="173" t="s">
        <v>351</v>
      </c>
      <c r="Q72" s="174"/>
      <c r="R72" s="306"/>
      <c r="S72" s="296"/>
      <c r="T72" s="297"/>
      <c r="U72" s="16"/>
    </row>
    <row r="73" spans="2:21" ht="23" thickBot="1" x14ac:dyDescent="0.6">
      <c r="B73" s="101"/>
      <c r="C73" s="78">
        <v>44287</v>
      </c>
      <c r="D73" s="15"/>
      <c r="E73" s="15"/>
      <c r="F73" s="173" t="s">
        <v>362</v>
      </c>
      <c r="G73" s="186"/>
      <c r="H73" s="174"/>
      <c r="I73" s="15"/>
      <c r="J73" s="15"/>
      <c r="K73" s="119"/>
      <c r="L73" s="119"/>
      <c r="M73" s="15"/>
      <c r="N73" s="15"/>
      <c r="O73" s="15"/>
      <c r="P73" s="290"/>
      <c r="Q73" s="291"/>
      <c r="R73" s="15"/>
      <c r="S73" s="15"/>
      <c r="T73" s="15"/>
      <c r="U73" s="16"/>
    </row>
    <row r="74" spans="2:21" ht="18" thickBot="1" x14ac:dyDescent="0.6">
      <c r="B74" s="14"/>
      <c r="C74" s="15"/>
      <c r="D74" s="15"/>
      <c r="E74" s="15"/>
      <c r="F74" s="15"/>
      <c r="G74" s="15"/>
      <c r="H74" s="15"/>
      <c r="I74" s="15"/>
      <c r="J74" s="15"/>
      <c r="K74" s="119"/>
      <c r="L74" s="119"/>
      <c r="M74" s="15"/>
      <c r="N74" s="15"/>
      <c r="O74" s="15"/>
      <c r="P74" s="15"/>
      <c r="Q74" s="15"/>
      <c r="R74" s="15"/>
      <c r="S74" s="15"/>
      <c r="T74" s="15"/>
      <c r="U74" s="16"/>
    </row>
    <row r="75" spans="2:21" ht="23" thickBot="1" x14ac:dyDescent="0.6">
      <c r="B75" s="101" t="str">
        <f>'B③-1【営業部】予算仕訳'!B40</f>
        <v>1B</v>
      </c>
      <c r="C75" s="78">
        <f>'B③-1【営業部】予算仕訳'!C40</f>
        <v>44316</v>
      </c>
      <c r="D75" s="173">
        <f>'B③-1【営業部】予算仕訳'!O40</f>
        <v>702</v>
      </c>
      <c r="E75" s="174"/>
      <c r="F75" s="262" t="str">
        <f>'B③-1【営業部】予算仕訳'!P40</f>
        <v>販売数量の増加原因：売上</v>
      </c>
      <c r="G75" s="322"/>
      <c r="H75" s="263"/>
      <c r="I75" s="173" t="str">
        <f>'B③-1【営業部】予算仕訳'!I40:J40</f>
        <v>営業部</v>
      </c>
      <c r="J75" s="174"/>
      <c r="K75" s="298">
        <f>'B③-1【営業部】予算仕訳'!K40:M40</f>
        <v>100</v>
      </c>
      <c r="L75" s="299"/>
      <c r="M75" s="300"/>
      <c r="N75" s="287"/>
      <c r="O75" s="288"/>
      <c r="P75" s="319">
        <f>P73-N75+K75</f>
        <v>100</v>
      </c>
      <c r="Q75" s="321"/>
      <c r="R75" s="48" t="s">
        <v>43</v>
      </c>
      <c r="S75" s="292" t="s">
        <v>377</v>
      </c>
      <c r="T75" s="293"/>
      <c r="U75" s="16"/>
    </row>
    <row r="76" spans="2:21" ht="18" thickBot="1" x14ac:dyDescent="0.6">
      <c r="B76" s="14"/>
      <c r="C76" s="15"/>
      <c r="D76" s="15"/>
      <c r="E76" s="15"/>
      <c r="F76" s="15"/>
      <c r="G76" s="15"/>
      <c r="H76" s="15"/>
      <c r="I76" s="15"/>
      <c r="J76" s="15"/>
      <c r="K76" s="15"/>
      <c r="L76" s="15"/>
      <c r="M76" s="15"/>
      <c r="N76" s="15"/>
      <c r="O76" s="15"/>
      <c r="P76" s="15"/>
      <c r="Q76" s="15"/>
      <c r="R76" s="15"/>
      <c r="S76" s="15"/>
      <c r="T76" s="15"/>
      <c r="U76" s="16"/>
    </row>
    <row r="77" spans="2:21" ht="23" thickBot="1" x14ac:dyDescent="0.6">
      <c r="B77" s="101" t="str">
        <f>'B③-1【営業部】予算仕訳'!B45</f>
        <v>２B</v>
      </c>
      <c r="C77" s="78">
        <f>'B③-1【営業部】予算仕訳'!C45</f>
        <v>44347</v>
      </c>
      <c r="D77" s="173">
        <f>'B③-1【営業部】予算仕訳'!O45</f>
        <v>702</v>
      </c>
      <c r="E77" s="174"/>
      <c r="F77" s="262" t="str">
        <f>'B③-1【営業部】予算仕訳'!P45</f>
        <v>販売数量の増加原因：売上</v>
      </c>
      <c r="G77" s="322"/>
      <c r="H77" s="263"/>
      <c r="I77" s="173" t="str">
        <f>'B③-1【営業部】予算仕訳'!I45:J45</f>
        <v>営業部</v>
      </c>
      <c r="J77" s="174"/>
      <c r="K77" s="298">
        <f>'B③-1【営業部】予算仕訳'!K45:M45</f>
        <v>110</v>
      </c>
      <c r="L77" s="299"/>
      <c r="M77" s="300"/>
      <c r="N77" s="287"/>
      <c r="O77" s="288"/>
      <c r="P77" s="319">
        <f>P75-N77+K77</f>
        <v>210</v>
      </c>
      <c r="Q77" s="321"/>
      <c r="R77" s="48" t="s">
        <v>43</v>
      </c>
      <c r="S77" s="292" t="s">
        <v>378</v>
      </c>
      <c r="T77" s="293"/>
      <c r="U77" s="16"/>
    </row>
    <row r="78" spans="2:21" ht="18" thickBot="1" x14ac:dyDescent="0.6">
      <c r="B78" s="14"/>
      <c r="C78" s="15"/>
      <c r="D78" s="15"/>
      <c r="E78" s="15"/>
      <c r="F78" s="15"/>
      <c r="G78" s="15"/>
      <c r="H78" s="15"/>
      <c r="I78" s="15"/>
      <c r="J78" s="15"/>
      <c r="K78" s="15"/>
      <c r="L78" s="15"/>
      <c r="M78" s="15"/>
      <c r="N78" s="15"/>
      <c r="O78" s="15"/>
      <c r="P78" s="15"/>
      <c r="Q78" s="15"/>
      <c r="R78" s="15"/>
      <c r="S78" s="15"/>
      <c r="T78" s="15"/>
      <c r="U78" s="16"/>
    </row>
    <row r="79" spans="2:21" ht="23" thickBot="1" x14ac:dyDescent="0.6">
      <c r="B79" s="101" t="str">
        <f>'B③-1【営業部】予算仕訳'!B50</f>
        <v>3B</v>
      </c>
      <c r="C79" s="78">
        <f>'B③-1【営業部】予算仕訳'!C50</f>
        <v>44377</v>
      </c>
      <c r="D79" s="173">
        <f>'B③-1【営業部】予算仕訳'!O50</f>
        <v>702</v>
      </c>
      <c r="E79" s="174"/>
      <c r="F79" s="262" t="str">
        <f>'B③-1【営業部】予算仕訳'!P50</f>
        <v>販売数量の増加原因：売上</v>
      </c>
      <c r="G79" s="322"/>
      <c r="H79" s="263"/>
      <c r="I79" s="173" t="str">
        <f>'B③-1【営業部】予算仕訳'!I50:J50</f>
        <v>営業部</v>
      </c>
      <c r="J79" s="174"/>
      <c r="K79" s="298">
        <f>'B③-1【営業部】予算仕訳'!K50:M50</f>
        <v>121</v>
      </c>
      <c r="L79" s="299"/>
      <c r="M79" s="300"/>
      <c r="N79" s="287"/>
      <c r="O79" s="288"/>
      <c r="P79" s="319">
        <f>P77-N79+K79</f>
        <v>331</v>
      </c>
      <c r="Q79" s="321"/>
      <c r="R79" s="48" t="s">
        <v>43</v>
      </c>
      <c r="S79" s="292" t="s">
        <v>379</v>
      </c>
      <c r="T79" s="293"/>
      <c r="U79" s="16"/>
    </row>
    <row r="80" spans="2:21" ht="18" thickBot="1" x14ac:dyDescent="0.6">
      <c r="B80" s="14"/>
      <c r="C80" s="15"/>
      <c r="D80" s="15"/>
      <c r="E80" s="15"/>
      <c r="F80" s="15"/>
      <c r="G80" s="15"/>
      <c r="H80" s="15"/>
      <c r="I80" s="15"/>
      <c r="J80" s="15"/>
      <c r="K80" s="15"/>
      <c r="L80" s="15"/>
      <c r="M80" s="15"/>
      <c r="N80" s="15"/>
      <c r="O80" s="15"/>
      <c r="P80" s="15"/>
      <c r="Q80" s="15"/>
      <c r="R80" s="15"/>
      <c r="S80" s="15"/>
      <c r="T80" s="15"/>
      <c r="U80" s="16"/>
    </row>
    <row r="81" spans="2:21" ht="23" thickBot="1" x14ac:dyDescent="0.6">
      <c r="B81" s="101" t="str">
        <f>'B③-1【営業部】予算仕訳'!B55</f>
        <v>4B</v>
      </c>
      <c r="C81" s="78">
        <f>'B③-1【営業部】予算仕訳'!C55</f>
        <v>44408</v>
      </c>
      <c r="D81" s="173">
        <f>'B③-1【営業部】予算仕訳'!O55</f>
        <v>702</v>
      </c>
      <c r="E81" s="174"/>
      <c r="F81" s="262" t="str">
        <f>'B③-1【営業部】予算仕訳'!P55</f>
        <v>販売数量の増加原因：売上</v>
      </c>
      <c r="G81" s="322"/>
      <c r="H81" s="263"/>
      <c r="I81" s="173" t="str">
        <f>'B③-1【営業部】予算仕訳'!I55:J55</f>
        <v>営業部</v>
      </c>
      <c r="J81" s="174"/>
      <c r="K81" s="298">
        <f>'B③-1【営業部】予算仕訳'!K55:M55</f>
        <v>133</v>
      </c>
      <c r="L81" s="299"/>
      <c r="M81" s="300"/>
      <c r="N81" s="287"/>
      <c r="O81" s="288"/>
      <c r="P81" s="319">
        <f>P79-N81+K81</f>
        <v>464</v>
      </c>
      <c r="Q81" s="321"/>
      <c r="R81" s="48" t="s">
        <v>43</v>
      </c>
      <c r="S81" s="292" t="s">
        <v>380</v>
      </c>
      <c r="T81" s="293"/>
      <c r="U81" s="16"/>
    </row>
    <row r="82" spans="2:21" ht="18" thickBot="1" x14ac:dyDescent="0.6">
      <c r="B82" s="14"/>
      <c r="C82" s="15"/>
      <c r="D82" s="15"/>
      <c r="E82" s="15"/>
      <c r="F82" s="15"/>
      <c r="G82" s="15"/>
      <c r="H82" s="15"/>
      <c r="I82" s="15"/>
      <c r="J82" s="15"/>
      <c r="K82" s="15"/>
      <c r="L82" s="15"/>
      <c r="M82" s="15"/>
      <c r="N82" s="15"/>
      <c r="O82" s="15"/>
      <c r="P82" s="15"/>
      <c r="Q82" s="15"/>
      <c r="R82" s="15"/>
      <c r="S82" s="15"/>
      <c r="T82" s="15"/>
      <c r="U82" s="16"/>
    </row>
    <row r="83" spans="2:21" ht="23" thickBot="1" x14ac:dyDescent="0.6">
      <c r="B83" s="101" t="str">
        <f>'B③-1【営業部】予算仕訳'!B60</f>
        <v>5B</v>
      </c>
      <c r="C83" s="78">
        <f>'B③-1【営業部】予算仕訳'!C60</f>
        <v>44439</v>
      </c>
      <c r="D83" s="173">
        <f>'B③-1【営業部】予算仕訳'!O60</f>
        <v>702</v>
      </c>
      <c r="E83" s="174"/>
      <c r="F83" s="262" t="str">
        <f>'B③-1【営業部】予算仕訳'!P60</f>
        <v>販売数量の増加原因：売上</v>
      </c>
      <c r="G83" s="322"/>
      <c r="H83" s="263"/>
      <c r="I83" s="173" t="str">
        <f>'B③-1【営業部】予算仕訳'!I60:J60</f>
        <v>営業部</v>
      </c>
      <c r="J83" s="174"/>
      <c r="K83" s="298">
        <f>'B③-1【営業部】予算仕訳'!K60:M60</f>
        <v>146</v>
      </c>
      <c r="L83" s="299"/>
      <c r="M83" s="300"/>
      <c r="N83" s="287"/>
      <c r="O83" s="288"/>
      <c r="P83" s="319">
        <f>P81-N83+K83</f>
        <v>610</v>
      </c>
      <c r="Q83" s="321"/>
      <c r="R83" s="48" t="s">
        <v>43</v>
      </c>
      <c r="S83" s="292" t="s">
        <v>381</v>
      </c>
      <c r="T83" s="293"/>
      <c r="U83" s="16"/>
    </row>
    <row r="84" spans="2:21" ht="18" thickBot="1" x14ac:dyDescent="0.6">
      <c r="B84" s="14"/>
      <c r="C84" s="15"/>
      <c r="D84" s="15"/>
      <c r="E84" s="15"/>
      <c r="F84" s="15"/>
      <c r="G84" s="15"/>
      <c r="H84" s="15"/>
      <c r="I84" s="15"/>
      <c r="J84" s="15"/>
      <c r="K84" s="15"/>
      <c r="L84" s="15"/>
      <c r="M84" s="15"/>
      <c r="N84" s="15"/>
      <c r="O84" s="15"/>
      <c r="P84" s="15"/>
      <c r="Q84" s="15"/>
      <c r="R84" s="15"/>
      <c r="S84" s="15"/>
      <c r="T84" s="15"/>
      <c r="U84" s="16"/>
    </row>
    <row r="85" spans="2:21" ht="23" thickBot="1" x14ac:dyDescent="0.6">
      <c r="B85" s="101" t="str">
        <f>'B③-1【営業部】予算仕訳'!B65</f>
        <v>6B</v>
      </c>
      <c r="C85" s="78">
        <f>'B③-1【営業部】予算仕訳'!C65</f>
        <v>44469</v>
      </c>
      <c r="D85" s="173">
        <f>'B③-1【営業部】予算仕訳'!O55</f>
        <v>702</v>
      </c>
      <c r="E85" s="174"/>
      <c r="F85" s="262" t="str">
        <f>'B③-1【営業部】予算仕訳'!P65</f>
        <v>販売数量の増加原因：売上</v>
      </c>
      <c r="G85" s="322"/>
      <c r="H85" s="263"/>
      <c r="I85" s="173" t="str">
        <f>'B③-1【営業部】予算仕訳'!I65:J65</f>
        <v>営業部</v>
      </c>
      <c r="J85" s="174"/>
      <c r="K85" s="298">
        <f>'B③-1【営業部】予算仕訳'!K65:M65</f>
        <v>160</v>
      </c>
      <c r="L85" s="299"/>
      <c r="M85" s="300"/>
      <c r="N85" s="287"/>
      <c r="O85" s="288"/>
      <c r="P85" s="319">
        <f>P83-N85+K85</f>
        <v>770</v>
      </c>
      <c r="Q85" s="321"/>
      <c r="R85" s="48" t="s">
        <v>43</v>
      </c>
      <c r="S85" s="292" t="s">
        <v>382</v>
      </c>
      <c r="T85" s="293"/>
      <c r="U85" s="16"/>
    </row>
    <row r="86" spans="2:21" ht="18" thickBot="1" x14ac:dyDescent="0.6">
      <c r="B86" s="14"/>
      <c r="C86" s="15"/>
      <c r="D86" s="15"/>
      <c r="E86" s="15"/>
      <c r="F86" s="15"/>
      <c r="G86" s="15"/>
      <c r="H86" s="15"/>
      <c r="I86" s="15"/>
      <c r="J86" s="15"/>
      <c r="K86" s="15"/>
      <c r="L86" s="15"/>
      <c r="M86" s="15"/>
      <c r="N86" s="15"/>
      <c r="O86" s="15"/>
      <c r="P86" s="15"/>
      <c r="Q86" s="15"/>
      <c r="R86" s="15"/>
      <c r="S86" s="15"/>
      <c r="T86" s="15"/>
      <c r="U86" s="16"/>
    </row>
    <row r="87" spans="2:21" ht="23" thickBot="1" x14ac:dyDescent="0.6">
      <c r="B87" s="101" t="str">
        <f>'B③-1【営業部】予算仕訳'!B70</f>
        <v>7B</v>
      </c>
      <c r="C87" s="78">
        <f>'B③-1【営業部】予算仕訳'!C70</f>
        <v>44500</v>
      </c>
      <c r="D87" s="173">
        <f>'B③-1【営業部】予算仕訳'!O70</f>
        <v>702</v>
      </c>
      <c r="E87" s="174"/>
      <c r="F87" s="262" t="str">
        <f>'B③-1【営業部】予算仕訳'!P70</f>
        <v>販売数量の増加原因：売上</v>
      </c>
      <c r="G87" s="322"/>
      <c r="H87" s="263"/>
      <c r="I87" s="173" t="str">
        <f>'B③-1【営業部】予算仕訳'!I70:J70</f>
        <v>営業部</v>
      </c>
      <c r="J87" s="174"/>
      <c r="K87" s="298">
        <f>'B③-1【営業部】予算仕訳'!K70:M70</f>
        <v>176</v>
      </c>
      <c r="L87" s="299"/>
      <c r="M87" s="300"/>
      <c r="N87" s="287"/>
      <c r="O87" s="288"/>
      <c r="P87" s="319">
        <f>P85-N87+K87</f>
        <v>946</v>
      </c>
      <c r="Q87" s="321"/>
      <c r="R87" s="48" t="s">
        <v>43</v>
      </c>
      <c r="S87" s="292" t="s">
        <v>383</v>
      </c>
      <c r="T87" s="293"/>
      <c r="U87" s="16"/>
    </row>
    <row r="88" spans="2:21" ht="18" thickBot="1" x14ac:dyDescent="0.6">
      <c r="B88" s="14"/>
      <c r="C88" s="15"/>
      <c r="D88" s="15"/>
      <c r="E88" s="15"/>
      <c r="F88" s="15"/>
      <c r="G88" s="15"/>
      <c r="H88" s="15"/>
      <c r="I88" s="15"/>
      <c r="J88" s="15"/>
      <c r="K88" s="15"/>
      <c r="L88" s="15"/>
      <c r="M88" s="15"/>
      <c r="N88" s="15"/>
      <c r="O88" s="15"/>
      <c r="P88" s="15"/>
      <c r="Q88" s="15"/>
      <c r="R88" s="15"/>
      <c r="S88" s="15"/>
      <c r="T88" s="15"/>
      <c r="U88" s="16"/>
    </row>
    <row r="89" spans="2:21" ht="23" thickBot="1" x14ac:dyDescent="0.6">
      <c r="B89" s="101" t="str">
        <f>'B③-1【営業部】予算仕訳'!B75</f>
        <v>8B</v>
      </c>
      <c r="C89" s="78">
        <f>'B③-1【営業部】予算仕訳'!C75</f>
        <v>44530</v>
      </c>
      <c r="D89" s="173">
        <f>'B③-1【営業部】予算仕訳'!O75</f>
        <v>702</v>
      </c>
      <c r="E89" s="174"/>
      <c r="F89" s="262" t="str">
        <f>'B③-1【営業部】予算仕訳'!P75</f>
        <v>販売数量の増加原因：売上</v>
      </c>
      <c r="G89" s="322"/>
      <c r="H89" s="263"/>
      <c r="I89" s="173" t="str">
        <f>'B③-1【営業部】予算仕訳'!I75:J75</f>
        <v>営業部</v>
      </c>
      <c r="J89" s="174"/>
      <c r="K89" s="298">
        <f>'B③-1【営業部】予算仕訳'!K75:M75</f>
        <v>193</v>
      </c>
      <c r="L89" s="299"/>
      <c r="M89" s="300"/>
      <c r="N89" s="287"/>
      <c r="O89" s="288"/>
      <c r="P89" s="319">
        <f>P87-N89+K89</f>
        <v>1139</v>
      </c>
      <c r="Q89" s="321"/>
      <c r="R89" s="48" t="s">
        <v>43</v>
      </c>
      <c r="S89" s="292" t="s">
        <v>384</v>
      </c>
      <c r="T89" s="293"/>
      <c r="U89" s="16"/>
    </row>
    <row r="90" spans="2:21" ht="18" thickBot="1" x14ac:dyDescent="0.6">
      <c r="B90" s="14"/>
      <c r="C90" s="15"/>
      <c r="D90" s="15"/>
      <c r="E90" s="15"/>
      <c r="F90" s="15"/>
      <c r="G90" s="15"/>
      <c r="H90" s="15"/>
      <c r="I90" s="15"/>
      <c r="J90" s="15"/>
      <c r="K90" s="15"/>
      <c r="L90" s="15"/>
      <c r="M90" s="15"/>
      <c r="N90" s="15"/>
      <c r="O90" s="15"/>
      <c r="P90" s="15"/>
      <c r="Q90" s="15"/>
      <c r="R90" s="15"/>
      <c r="S90" s="15"/>
      <c r="T90" s="15"/>
      <c r="U90" s="16"/>
    </row>
    <row r="91" spans="2:21" ht="23" thickBot="1" x14ac:dyDescent="0.6">
      <c r="B91" s="101" t="str">
        <f>'B③-1【営業部】予算仕訳'!B80</f>
        <v>9B</v>
      </c>
      <c r="C91" s="78">
        <f>'B③-1【営業部】予算仕訳'!C80</f>
        <v>44561</v>
      </c>
      <c r="D91" s="173">
        <f>'B③-1【営業部】予算仕訳'!O80</f>
        <v>702</v>
      </c>
      <c r="E91" s="174"/>
      <c r="F91" s="262" t="str">
        <f>'B③-1【営業部】予算仕訳'!P80</f>
        <v>販売数量の増加原因：売上</v>
      </c>
      <c r="G91" s="322"/>
      <c r="H91" s="263"/>
      <c r="I91" s="173" t="str">
        <f>'B③-1【営業部】予算仕訳'!I80:J80</f>
        <v>営業部</v>
      </c>
      <c r="J91" s="174"/>
      <c r="K91" s="298">
        <f>'B③-1【営業部】予算仕訳'!K80:M80</f>
        <v>212</v>
      </c>
      <c r="L91" s="299"/>
      <c r="M91" s="300"/>
      <c r="N91" s="287"/>
      <c r="O91" s="288"/>
      <c r="P91" s="319">
        <f>P89-N91+K91</f>
        <v>1351</v>
      </c>
      <c r="Q91" s="321"/>
      <c r="R91" s="48" t="s">
        <v>43</v>
      </c>
      <c r="S91" s="292" t="s">
        <v>385</v>
      </c>
      <c r="T91" s="293"/>
      <c r="U91" s="16"/>
    </row>
    <row r="92" spans="2:21" ht="18" thickBot="1" x14ac:dyDescent="0.6">
      <c r="B92" s="14"/>
      <c r="C92" s="15"/>
      <c r="D92" s="15"/>
      <c r="E92" s="15"/>
      <c r="F92" s="15"/>
      <c r="G92" s="15"/>
      <c r="H92" s="15"/>
      <c r="I92" s="15"/>
      <c r="J92" s="15"/>
      <c r="K92" s="15"/>
      <c r="L92" s="15"/>
      <c r="M92" s="15"/>
      <c r="N92" s="15"/>
      <c r="O92" s="15"/>
      <c r="P92" s="15"/>
      <c r="Q92" s="15"/>
      <c r="R92" s="15"/>
      <c r="S92" s="15"/>
      <c r="T92" s="15"/>
      <c r="U92" s="16"/>
    </row>
    <row r="93" spans="2:21" ht="23" thickBot="1" x14ac:dyDescent="0.6">
      <c r="B93" s="101" t="str">
        <f>'B③-1【営業部】予算仕訳'!B85</f>
        <v>10B</v>
      </c>
      <c r="C93" s="78">
        <f>'B③-1【営業部】予算仕訳'!C85</f>
        <v>44592</v>
      </c>
      <c r="D93" s="173">
        <f>'B③-1【営業部】予算仕訳'!O85</f>
        <v>702</v>
      </c>
      <c r="E93" s="174"/>
      <c r="F93" s="262" t="str">
        <f>'B③-1【営業部】予算仕訳'!P85</f>
        <v>販売数量の増加原因：売上</v>
      </c>
      <c r="G93" s="322"/>
      <c r="H93" s="263"/>
      <c r="I93" s="173" t="str">
        <f>'B③-1【営業部】予算仕訳'!I85:J85</f>
        <v>営業部</v>
      </c>
      <c r="J93" s="174"/>
      <c r="K93" s="298">
        <f>'B③-1【営業部】予算仕訳'!K85:M85</f>
        <v>233</v>
      </c>
      <c r="L93" s="299"/>
      <c r="M93" s="300"/>
      <c r="N93" s="287"/>
      <c r="O93" s="288"/>
      <c r="P93" s="319">
        <f>P91-N93+K93</f>
        <v>1584</v>
      </c>
      <c r="Q93" s="321"/>
      <c r="R93" s="48" t="s">
        <v>43</v>
      </c>
      <c r="S93" s="292" t="s">
        <v>386</v>
      </c>
      <c r="T93" s="293"/>
      <c r="U93" s="16"/>
    </row>
    <row r="94" spans="2:21" ht="18" thickBot="1" x14ac:dyDescent="0.6">
      <c r="B94" s="14"/>
      <c r="C94" s="15"/>
      <c r="D94" s="15"/>
      <c r="E94" s="15"/>
      <c r="F94" s="15"/>
      <c r="G94" s="15"/>
      <c r="H94" s="15"/>
      <c r="I94" s="15"/>
      <c r="J94" s="15"/>
      <c r="K94" s="15"/>
      <c r="L94" s="15"/>
      <c r="M94" s="15"/>
      <c r="N94" s="15"/>
      <c r="O94" s="15"/>
      <c r="P94" s="15"/>
      <c r="Q94" s="15"/>
      <c r="R94" s="15"/>
      <c r="S94" s="15"/>
      <c r="T94" s="15"/>
      <c r="U94" s="16"/>
    </row>
    <row r="95" spans="2:21" ht="23" thickBot="1" x14ac:dyDescent="0.6">
      <c r="B95" s="101" t="str">
        <f>'B③-1【営業部】予算仕訳'!B90</f>
        <v>11B</v>
      </c>
      <c r="C95" s="78">
        <f>'B③-1【営業部】予算仕訳'!C90</f>
        <v>44620</v>
      </c>
      <c r="D95" s="173">
        <f>'B③-1【営業部】予算仕訳'!O90</f>
        <v>702</v>
      </c>
      <c r="E95" s="174"/>
      <c r="F95" s="262" t="str">
        <f>'B③-1【営業部】予算仕訳'!P90</f>
        <v>販売数量の増加原因：売上</v>
      </c>
      <c r="G95" s="322"/>
      <c r="H95" s="263"/>
      <c r="I95" s="173" t="str">
        <f>'B③-1【営業部】予算仕訳'!I90:J90</f>
        <v>営業部</v>
      </c>
      <c r="J95" s="174"/>
      <c r="K95" s="298">
        <f>'B③-1【営業部】予算仕訳'!K90:M90</f>
        <v>256</v>
      </c>
      <c r="L95" s="299"/>
      <c r="M95" s="300"/>
      <c r="N95" s="287"/>
      <c r="O95" s="288"/>
      <c r="P95" s="319">
        <f>P93-N95+K95</f>
        <v>1840</v>
      </c>
      <c r="Q95" s="321"/>
      <c r="R95" s="48" t="s">
        <v>43</v>
      </c>
      <c r="S95" s="292" t="s">
        <v>387</v>
      </c>
      <c r="T95" s="293"/>
      <c r="U95" s="16"/>
    </row>
    <row r="96" spans="2:21" ht="18" thickBot="1" x14ac:dyDescent="0.6">
      <c r="B96" s="14"/>
      <c r="C96" s="15"/>
      <c r="D96" s="15"/>
      <c r="E96" s="15"/>
      <c r="F96" s="15"/>
      <c r="G96" s="15"/>
      <c r="H96" s="15"/>
      <c r="I96" s="15"/>
      <c r="J96" s="15"/>
      <c r="K96" s="15"/>
      <c r="L96" s="15"/>
      <c r="M96" s="15"/>
      <c r="N96" s="15"/>
      <c r="O96" s="15"/>
      <c r="P96" s="15"/>
      <c r="Q96" s="15"/>
      <c r="R96" s="15"/>
      <c r="S96" s="15"/>
      <c r="T96" s="15"/>
      <c r="U96" s="16"/>
    </row>
    <row r="97" spans="2:21" ht="23" thickBot="1" x14ac:dyDescent="0.6">
      <c r="B97" s="101" t="str">
        <f>'B③-1【営業部】予算仕訳'!B95</f>
        <v>12B</v>
      </c>
      <c r="C97" s="78">
        <f>'B③-1【営業部】予算仕訳'!C95</f>
        <v>44651</v>
      </c>
      <c r="D97" s="173">
        <f>'B③-1【営業部】予算仕訳'!O95</f>
        <v>702</v>
      </c>
      <c r="E97" s="174"/>
      <c r="F97" s="262" t="str">
        <f>'B③-1【営業部】予算仕訳'!P95</f>
        <v>販売数量の増加原因：売上</v>
      </c>
      <c r="G97" s="322"/>
      <c r="H97" s="263"/>
      <c r="I97" s="173" t="str">
        <f>'B③-1【営業部】予算仕訳'!I95:J95</f>
        <v>営業部</v>
      </c>
      <c r="J97" s="174"/>
      <c r="K97" s="298"/>
      <c r="L97" s="299"/>
      <c r="M97" s="300"/>
      <c r="N97" s="287"/>
      <c r="O97" s="288"/>
      <c r="P97" s="319"/>
      <c r="Q97" s="321"/>
      <c r="R97" s="48" t="s">
        <v>43</v>
      </c>
      <c r="S97" s="292" t="s">
        <v>388</v>
      </c>
      <c r="T97" s="293"/>
      <c r="U97" s="16"/>
    </row>
    <row r="98" spans="2:21" x14ac:dyDescent="0.55000000000000004">
      <c r="B98" s="14"/>
      <c r="C98" s="15"/>
      <c r="D98" s="15"/>
      <c r="E98" s="15"/>
      <c r="F98" s="15"/>
      <c r="G98" s="15"/>
      <c r="H98" s="15"/>
      <c r="I98" s="15"/>
      <c r="J98" s="15"/>
      <c r="K98" s="15"/>
      <c r="L98" s="15"/>
      <c r="M98" s="15"/>
      <c r="N98" s="15"/>
      <c r="O98" s="15"/>
      <c r="P98" s="15"/>
      <c r="Q98" s="15"/>
      <c r="R98" s="15"/>
      <c r="S98" s="15"/>
      <c r="T98" s="15"/>
      <c r="U98" s="16"/>
    </row>
    <row r="99" spans="2:21" x14ac:dyDescent="0.55000000000000004">
      <c r="B99" s="14"/>
      <c r="C99" s="15"/>
      <c r="D99" s="15"/>
      <c r="E99" s="15"/>
      <c r="F99" s="15"/>
      <c r="G99" s="15"/>
      <c r="H99" s="15"/>
      <c r="I99" s="15"/>
      <c r="J99" s="15"/>
      <c r="K99" s="15"/>
      <c r="L99" s="15"/>
      <c r="M99" s="15"/>
      <c r="N99" s="15"/>
      <c r="O99" s="15"/>
      <c r="P99" s="15"/>
      <c r="Q99" s="15"/>
      <c r="R99" s="15"/>
      <c r="S99" s="15"/>
      <c r="T99" s="15"/>
      <c r="U99" s="16"/>
    </row>
    <row r="100" spans="2:21" ht="23" hidden="1" outlineLevel="1" thickBot="1" x14ac:dyDescent="0.6">
      <c r="B100" s="255" t="s">
        <v>375</v>
      </c>
      <c r="C100" s="235"/>
      <c r="D100" s="235"/>
      <c r="E100" s="235"/>
      <c r="F100" s="235"/>
      <c r="G100" s="235"/>
      <c r="H100" s="235"/>
      <c r="I100" s="235"/>
      <c r="J100" s="235"/>
      <c r="K100" s="235"/>
      <c r="L100" s="235"/>
      <c r="M100" s="235"/>
      <c r="N100" s="235"/>
      <c r="O100" s="235"/>
      <c r="P100" s="235"/>
      <c r="Q100" s="235"/>
      <c r="R100" s="235"/>
      <c r="S100" s="235"/>
      <c r="T100" s="236"/>
      <c r="U100" s="16"/>
    </row>
    <row r="101" spans="2:21" hidden="1" outlineLevel="1" x14ac:dyDescent="0.55000000000000004">
      <c r="B101" s="14"/>
      <c r="C101" s="15"/>
      <c r="D101" s="15"/>
      <c r="E101" s="15"/>
      <c r="F101" s="15"/>
      <c r="G101" s="15"/>
      <c r="H101" s="15"/>
      <c r="I101" s="15"/>
      <c r="J101" s="15"/>
      <c r="K101" s="15"/>
      <c r="L101" s="15"/>
      <c r="M101" s="15"/>
      <c r="N101" s="15"/>
      <c r="O101" s="15"/>
      <c r="P101" s="15"/>
      <c r="Q101" s="15"/>
      <c r="R101" s="15"/>
      <c r="S101" s="15"/>
      <c r="T101" s="15"/>
      <c r="U101" s="16"/>
    </row>
    <row r="102" spans="2:21" ht="23" hidden="1" outlineLevel="1" thickBot="1" x14ac:dyDescent="0.6">
      <c r="B102" s="256" t="s">
        <v>358</v>
      </c>
      <c r="C102" s="174"/>
      <c r="D102" s="15"/>
      <c r="E102" s="15"/>
      <c r="F102" s="173" t="s">
        <v>360</v>
      </c>
      <c r="G102" s="186"/>
      <c r="H102" s="186"/>
      <c r="I102" s="186"/>
      <c r="J102" s="174"/>
      <c r="K102" s="15"/>
      <c r="L102" s="15"/>
      <c r="M102" s="15"/>
      <c r="N102" s="15"/>
      <c r="O102" s="15"/>
      <c r="P102" s="15"/>
      <c r="Q102" s="15"/>
      <c r="R102" s="15"/>
      <c r="S102" s="15"/>
      <c r="T102" s="15"/>
      <c r="U102" s="16"/>
    </row>
    <row r="103" spans="2:21" ht="23" hidden="1" outlineLevel="1" thickBot="1" x14ac:dyDescent="0.6">
      <c r="B103" s="256" t="s">
        <v>356</v>
      </c>
      <c r="C103" s="174"/>
      <c r="D103" s="79" t="s">
        <v>361</v>
      </c>
      <c r="E103" s="51"/>
      <c r="F103" s="181"/>
      <c r="G103" s="197"/>
      <c r="H103" s="197"/>
      <c r="I103" s="197"/>
      <c r="J103" s="182"/>
      <c r="K103" s="43" t="s">
        <v>357</v>
      </c>
      <c r="L103" s="181" t="str">
        <f>B⓵_マスタ登録!K$60</f>
        <v>借</v>
      </c>
      <c r="M103" s="182"/>
      <c r="N103" s="15"/>
      <c r="O103" s="15"/>
      <c r="P103" s="15"/>
      <c r="Q103" s="15"/>
      <c r="R103" s="15"/>
      <c r="S103" s="15"/>
      <c r="T103" s="15"/>
      <c r="U103" s="16"/>
    </row>
    <row r="104" spans="2:21" ht="23" hidden="1" outlineLevel="1" thickBot="1" x14ac:dyDescent="0.6">
      <c r="B104" s="256" t="s">
        <v>286</v>
      </c>
      <c r="C104" s="174"/>
      <c r="D104" s="48" t="s">
        <v>361</v>
      </c>
      <c r="E104" s="51"/>
      <c r="F104" s="181"/>
      <c r="G104" s="197"/>
      <c r="H104" s="197"/>
      <c r="I104" s="197"/>
      <c r="J104" s="182"/>
      <c r="K104" s="15"/>
      <c r="L104" s="15"/>
      <c r="M104" s="15"/>
      <c r="N104" s="15"/>
      <c r="O104" s="15"/>
      <c r="P104" s="15"/>
      <c r="Q104" s="15"/>
      <c r="R104" s="15"/>
      <c r="S104" s="15"/>
      <c r="T104" s="15"/>
      <c r="U104" s="16"/>
    </row>
    <row r="105" spans="2:21" hidden="1" outlineLevel="1" x14ac:dyDescent="0.55000000000000004">
      <c r="B105" s="14"/>
      <c r="C105" s="15"/>
      <c r="D105" s="15"/>
      <c r="E105" s="15"/>
      <c r="F105" s="15"/>
      <c r="G105" s="15"/>
      <c r="H105" s="15"/>
      <c r="I105" s="15"/>
      <c r="J105" s="15"/>
      <c r="K105" s="15"/>
      <c r="L105" s="15"/>
      <c r="M105" s="15"/>
      <c r="N105" s="15"/>
      <c r="O105" s="15"/>
      <c r="P105" s="15"/>
      <c r="Q105" s="15"/>
      <c r="R105" s="15"/>
      <c r="S105" s="15"/>
      <c r="T105" s="15"/>
      <c r="U105" s="16"/>
    </row>
    <row r="106" spans="2:21" ht="23" hidden="1" outlineLevel="1" thickBot="1" x14ac:dyDescent="0.6">
      <c r="B106" s="301" t="s">
        <v>1</v>
      </c>
      <c r="C106" s="302" t="s">
        <v>313</v>
      </c>
      <c r="D106" s="303" t="s">
        <v>1</v>
      </c>
      <c r="E106" s="304"/>
      <c r="F106" s="303" t="s">
        <v>314</v>
      </c>
      <c r="G106" s="141"/>
      <c r="H106" s="304"/>
      <c r="I106" s="303" t="s">
        <v>286</v>
      </c>
      <c r="J106" s="304"/>
      <c r="K106" s="173" t="s">
        <v>350</v>
      </c>
      <c r="L106" s="186"/>
      <c r="M106" s="174"/>
      <c r="N106" s="173" t="s">
        <v>352</v>
      </c>
      <c r="O106" s="174"/>
      <c r="P106" s="173" t="s">
        <v>353</v>
      </c>
      <c r="Q106" s="174"/>
      <c r="R106" s="305" t="s">
        <v>354</v>
      </c>
      <c r="S106" s="294" t="s">
        <v>355</v>
      </c>
      <c r="T106" s="295"/>
      <c r="U106" s="16"/>
    </row>
    <row r="107" spans="2:21" ht="23" hidden="1" outlineLevel="1" thickBot="1" x14ac:dyDescent="0.6">
      <c r="B107" s="276"/>
      <c r="C107" s="274"/>
      <c r="D107" s="237"/>
      <c r="E107" s="238"/>
      <c r="F107" s="237"/>
      <c r="G107" s="144"/>
      <c r="H107" s="238"/>
      <c r="I107" s="237"/>
      <c r="J107" s="238"/>
      <c r="K107" s="173" t="s">
        <v>351</v>
      </c>
      <c r="L107" s="186"/>
      <c r="M107" s="174"/>
      <c r="N107" s="173" t="s">
        <v>351</v>
      </c>
      <c r="O107" s="174"/>
      <c r="P107" s="173" t="s">
        <v>351</v>
      </c>
      <c r="Q107" s="174"/>
      <c r="R107" s="306"/>
      <c r="S107" s="296"/>
      <c r="T107" s="297"/>
      <c r="U107" s="16"/>
    </row>
    <row r="108" spans="2:21" ht="23" hidden="1" outlineLevel="1" thickBot="1" x14ac:dyDescent="0.6">
      <c r="B108" s="101"/>
      <c r="C108" s="78">
        <v>44287</v>
      </c>
      <c r="D108" s="15"/>
      <c r="E108" s="15"/>
      <c r="F108" s="173" t="s">
        <v>362</v>
      </c>
      <c r="G108" s="186"/>
      <c r="H108" s="174"/>
      <c r="I108" s="15"/>
      <c r="J108" s="15"/>
      <c r="K108" s="119"/>
      <c r="L108" s="119"/>
      <c r="M108" s="15"/>
      <c r="N108" s="15"/>
      <c r="O108" s="15"/>
      <c r="P108" s="290"/>
      <c r="Q108" s="291"/>
      <c r="R108" s="15"/>
      <c r="S108" s="15"/>
      <c r="T108" s="15"/>
      <c r="U108" s="16"/>
    </row>
    <row r="109" spans="2:21" hidden="1" outlineLevel="1" x14ac:dyDescent="0.55000000000000004">
      <c r="B109" s="14"/>
      <c r="C109" s="15"/>
      <c r="D109" s="15"/>
      <c r="E109" s="15"/>
      <c r="F109" s="15"/>
      <c r="G109" s="15"/>
      <c r="H109" s="15"/>
      <c r="I109" s="15"/>
      <c r="J109" s="15"/>
      <c r="K109" s="119"/>
      <c r="L109" s="119"/>
      <c r="M109" s="15"/>
      <c r="N109" s="15"/>
      <c r="O109" s="15"/>
      <c r="P109" s="15"/>
      <c r="Q109" s="15"/>
      <c r="R109" s="15"/>
      <c r="S109" s="15"/>
      <c r="T109" s="15"/>
      <c r="U109" s="16"/>
    </row>
    <row r="110" spans="2:21" ht="23" hidden="1" outlineLevel="1" thickBot="1" x14ac:dyDescent="0.6">
      <c r="B110" s="101" t="str">
        <f>'B③-1【営業部】予算仕訳'!B31</f>
        <v>予　　算　　仕　　訳</v>
      </c>
      <c r="C110" s="78">
        <f>'B③-1【営業部】予算仕訳'!C31</f>
        <v>0</v>
      </c>
      <c r="D110" s="173">
        <f>'B③-1【営業部】予算仕訳'!O31</f>
        <v>0</v>
      </c>
      <c r="E110" s="174"/>
      <c r="F110" s="173">
        <f>'B③-1【営業部】予算仕訳'!P31</f>
        <v>0</v>
      </c>
      <c r="G110" s="186"/>
      <c r="H110" s="174"/>
      <c r="I110" s="173">
        <f>'B③-1【営業部】予算仕訳'!I31</f>
        <v>0</v>
      </c>
      <c r="J110" s="174"/>
      <c r="K110" s="298">
        <f>'B③-1【営業部】予算仕訳'!K31:M31</f>
        <v>0</v>
      </c>
      <c r="L110" s="299"/>
      <c r="M110" s="300"/>
      <c r="N110" s="287"/>
      <c r="O110" s="288"/>
      <c r="P110" s="319">
        <f>P108-N110+K110</f>
        <v>0</v>
      </c>
      <c r="Q110" s="320"/>
      <c r="R110" s="48" t="s">
        <v>325</v>
      </c>
      <c r="S110" s="292" t="s">
        <v>363</v>
      </c>
      <c r="T110" s="293"/>
      <c r="U110" s="16"/>
    </row>
    <row r="111" spans="2:21" hidden="1" outlineLevel="1" x14ac:dyDescent="0.55000000000000004">
      <c r="B111" s="14"/>
      <c r="C111" s="15"/>
      <c r="D111" s="15"/>
      <c r="E111" s="15"/>
      <c r="F111" s="15"/>
      <c r="G111" s="15"/>
      <c r="H111" s="15"/>
      <c r="I111" s="15"/>
      <c r="J111" s="15"/>
      <c r="K111" s="15"/>
      <c r="L111" s="15"/>
      <c r="M111" s="15"/>
      <c r="N111" s="15"/>
      <c r="O111" s="15"/>
      <c r="P111" s="15"/>
      <c r="Q111" s="15"/>
      <c r="R111" s="15"/>
      <c r="S111" s="15"/>
      <c r="T111" s="15"/>
      <c r="U111" s="16"/>
    </row>
    <row r="112" spans="2:21" ht="23" hidden="1" outlineLevel="1" thickBot="1" x14ac:dyDescent="0.6">
      <c r="B112" s="101">
        <f>'B③-1【営業部】予算仕訳'!B36</f>
        <v>0</v>
      </c>
      <c r="C112" s="78">
        <f>'B③-1【営業部】予算仕訳'!C36</f>
        <v>0</v>
      </c>
      <c r="D112" s="173">
        <f>'B③-1【営業部】予算仕訳'!O36</f>
        <v>0</v>
      </c>
      <c r="E112" s="174"/>
      <c r="F112" s="173">
        <f>'B③-1【営業部】予算仕訳'!P36</f>
        <v>0</v>
      </c>
      <c r="G112" s="186"/>
      <c r="H112" s="174"/>
      <c r="I112" s="173">
        <f>'B③-1【営業部】予算仕訳'!I36</f>
        <v>0</v>
      </c>
      <c r="J112" s="174"/>
      <c r="K112" s="298">
        <f>'B③-1【営業部】予算仕訳'!K36:M36</f>
        <v>0</v>
      </c>
      <c r="L112" s="299"/>
      <c r="M112" s="300"/>
      <c r="N112" s="287"/>
      <c r="O112" s="288"/>
      <c r="P112" s="319">
        <f>P110-N112+K112</f>
        <v>0</v>
      </c>
      <c r="Q112" s="320"/>
      <c r="R112" s="48" t="s">
        <v>325</v>
      </c>
      <c r="S112" s="292" t="s">
        <v>364</v>
      </c>
      <c r="T112" s="293"/>
      <c r="U112" s="16"/>
    </row>
    <row r="113" spans="2:21" hidden="1" outlineLevel="1" x14ac:dyDescent="0.55000000000000004">
      <c r="B113" s="14"/>
      <c r="C113" s="15"/>
      <c r="D113" s="15"/>
      <c r="E113" s="15"/>
      <c r="F113" s="15"/>
      <c r="G113" s="15"/>
      <c r="H113" s="15"/>
      <c r="I113" s="15"/>
      <c r="J113" s="15"/>
      <c r="K113" s="15"/>
      <c r="L113" s="15"/>
      <c r="M113" s="15"/>
      <c r="N113" s="15"/>
      <c r="O113" s="15"/>
      <c r="P113" s="15"/>
      <c r="Q113" s="15"/>
      <c r="R113" s="15"/>
      <c r="S113" s="15"/>
      <c r="T113" s="15"/>
      <c r="U113" s="16"/>
    </row>
    <row r="114" spans="2:21" ht="23" hidden="1" outlineLevel="1" thickBot="1" x14ac:dyDescent="0.6">
      <c r="B114" s="101">
        <f>'B③-1【営業部】予算仕訳'!B41</f>
        <v>0</v>
      </c>
      <c r="C114" s="78">
        <f>'B③-1【営業部】予算仕訳'!C41</f>
        <v>0</v>
      </c>
      <c r="D114" s="173">
        <f>'B③-1【営業部】予算仕訳'!O41</f>
        <v>0</v>
      </c>
      <c r="E114" s="174"/>
      <c r="F114" s="173">
        <f>'B③-1【営業部】予算仕訳'!P41</f>
        <v>0</v>
      </c>
      <c r="G114" s="186"/>
      <c r="H114" s="174"/>
      <c r="I114" s="173">
        <f>'B③-1【営業部】予算仕訳'!I41:J41</f>
        <v>0</v>
      </c>
      <c r="J114" s="174"/>
      <c r="K114" s="298">
        <f>'B③-1【営業部】予算仕訳'!K41:M41</f>
        <v>0</v>
      </c>
      <c r="L114" s="299"/>
      <c r="M114" s="300"/>
      <c r="N114" s="287"/>
      <c r="O114" s="288"/>
      <c r="P114" s="319">
        <f>P112-N114+K114</f>
        <v>0</v>
      </c>
      <c r="Q114" s="320"/>
      <c r="R114" s="48" t="s">
        <v>325</v>
      </c>
      <c r="S114" s="292" t="s">
        <v>365</v>
      </c>
      <c r="T114" s="293"/>
      <c r="U114" s="16"/>
    </row>
    <row r="115" spans="2:21" hidden="1" outlineLevel="1" x14ac:dyDescent="0.55000000000000004">
      <c r="B115" s="14"/>
      <c r="C115" s="15"/>
      <c r="D115" s="15"/>
      <c r="E115" s="15"/>
      <c r="F115" s="15"/>
      <c r="G115" s="15"/>
      <c r="H115" s="15"/>
      <c r="I115" s="15"/>
      <c r="J115" s="15"/>
      <c r="K115" s="15"/>
      <c r="L115" s="15"/>
      <c r="M115" s="15"/>
      <c r="N115" s="15"/>
      <c r="O115" s="15"/>
      <c r="P115" s="15"/>
      <c r="Q115" s="15"/>
      <c r="R115" s="15"/>
      <c r="S115" s="15"/>
      <c r="T115" s="15"/>
      <c r="U115" s="16"/>
    </row>
    <row r="116" spans="2:21" ht="23" hidden="1" outlineLevel="1" thickBot="1" x14ac:dyDescent="0.6">
      <c r="B116" s="101">
        <f>'B③-1【営業部】予算仕訳'!B46</f>
        <v>0</v>
      </c>
      <c r="C116" s="78">
        <f>'B③-1【営業部】予算仕訳'!C46</f>
        <v>0</v>
      </c>
      <c r="D116" s="173">
        <f>'B③-1【営業部】予算仕訳'!O44</f>
        <v>0</v>
      </c>
      <c r="E116" s="174"/>
      <c r="F116" s="173">
        <f>'B③-1【営業部】予算仕訳'!P44</f>
        <v>0</v>
      </c>
      <c r="G116" s="186"/>
      <c r="H116" s="174"/>
      <c r="I116" s="173">
        <f>'B③-1【営業部】予算仕訳'!I46:J46</f>
        <v>0</v>
      </c>
      <c r="J116" s="174"/>
      <c r="K116" s="298">
        <f>'B③-1【営業部】予算仕訳'!K46:M46</f>
        <v>0</v>
      </c>
      <c r="L116" s="299"/>
      <c r="M116" s="300"/>
      <c r="N116" s="287"/>
      <c r="O116" s="288"/>
      <c r="P116" s="319">
        <f>P114-N116+K116</f>
        <v>0</v>
      </c>
      <c r="Q116" s="320"/>
      <c r="R116" s="48" t="s">
        <v>325</v>
      </c>
      <c r="S116" s="292" t="s">
        <v>366</v>
      </c>
      <c r="T116" s="293"/>
      <c r="U116" s="16"/>
    </row>
    <row r="117" spans="2:21" hidden="1" outlineLevel="1" x14ac:dyDescent="0.55000000000000004">
      <c r="B117" s="14"/>
      <c r="C117" s="15"/>
      <c r="D117" s="15"/>
      <c r="E117" s="15"/>
      <c r="F117" s="15"/>
      <c r="G117" s="15"/>
      <c r="H117" s="15"/>
      <c r="I117" s="15"/>
      <c r="J117" s="15"/>
      <c r="K117" s="15"/>
      <c r="L117" s="15"/>
      <c r="M117" s="15"/>
      <c r="N117" s="15"/>
      <c r="O117" s="15"/>
      <c r="P117" s="15"/>
      <c r="Q117" s="15"/>
      <c r="R117" s="15"/>
      <c r="S117" s="15"/>
      <c r="T117" s="15"/>
      <c r="U117" s="16"/>
    </row>
    <row r="118" spans="2:21" ht="23" hidden="1" outlineLevel="1" thickBot="1" x14ac:dyDescent="0.6">
      <c r="B118" s="101">
        <f>'B③-1【営業部】予算仕訳'!B51</f>
        <v>0</v>
      </c>
      <c r="C118" s="78">
        <f>'B③-1【営業部】予算仕訳'!C51</f>
        <v>0</v>
      </c>
      <c r="D118" s="173">
        <f>'B③-1【営業部】予算仕訳'!O51</f>
        <v>0</v>
      </c>
      <c r="E118" s="174"/>
      <c r="F118" s="173">
        <f>'B③-1【営業部】予算仕訳'!P51</f>
        <v>0</v>
      </c>
      <c r="G118" s="186"/>
      <c r="H118" s="174"/>
      <c r="I118" s="173">
        <f>'B③-1【営業部】予算仕訳'!I51:J51</f>
        <v>0</v>
      </c>
      <c r="J118" s="174"/>
      <c r="K118" s="298">
        <f>'B③-1【営業部】予算仕訳'!K51:M51</f>
        <v>0</v>
      </c>
      <c r="L118" s="299"/>
      <c r="M118" s="300"/>
      <c r="N118" s="287"/>
      <c r="O118" s="288"/>
      <c r="P118" s="319">
        <f>P116-N118+K118</f>
        <v>0</v>
      </c>
      <c r="Q118" s="320"/>
      <c r="R118" s="48" t="s">
        <v>325</v>
      </c>
      <c r="S118" s="292" t="s">
        <v>367</v>
      </c>
      <c r="T118" s="293"/>
      <c r="U118" s="16"/>
    </row>
    <row r="119" spans="2:21" hidden="1" outlineLevel="1" x14ac:dyDescent="0.55000000000000004">
      <c r="B119" s="14"/>
      <c r="C119" s="15"/>
      <c r="D119" s="15"/>
      <c r="E119" s="15"/>
      <c r="F119" s="15"/>
      <c r="G119" s="15"/>
      <c r="H119" s="15"/>
      <c r="I119" s="15"/>
      <c r="J119" s="15"/>
      <c r="K119" s="15"/>
      <c r="L119" s="15"/>
      <c r="M119" s="15"/>
      <c r="N119" s="15"/>
      <c r="O119" s="15"/>
      <c r="P119" s="15"/>
      <c r="Q119" s="15"/>
      <c r="R119" s="15"/>
      <c r="S119" s="15"/>
      <c r="T119" s="15"/>
      <c r="U119" s="16"/>
    </row>
    <row r="120" spans="2:21" ht="23" hidden="1" outlineLevel="1" thickBot="1" x14ac:dyDescent="0.6">
      <c r="B120" s="101">
        <f>'B③-1【営業部】予算仕訳'!B56</f>
        <v>0</v>
      </c>
      <c r="C120" s="78">
        <f>'B③-1【営業部】予算仕訳'!C56</f>
        <v>0</v>
      </c>
      <c r="D120" s="173">
        <f>'B③-1【営業部】予算仕訳'!O56</f>
        <v>0</v>
      </c>
      <c r="E120" s="174"/>
      <c r="F120" s="173">
        <f>'B③-1【営業部】予算仕訳'!P56</f>
        <v>0</v>
      </c>
      <c r="G120" s="186"/>
      <c r="H120" s="174"/>
      <c r="I120" s="173">
        <f>'B③-1【営業部】予算仕訳'!I56:J56</f>
        <v>0</v>
      </c>
      <c r="J120" s="174"/>
      <c r="K120" s="298">
        <f>'B③-1【営業部】予算仕訳'!K56:M56</f>
        <v>0</v>
      </c>
      <c r="L120" s="299"/>
      <c r="M120" s="300"/>
      <c r="N120" s="287"/>
      <c r="O120" s="288"/>
      <c r="P120" s="319">
        <f>P118-N120+K120</f>
        <v>0</v>
      </c>
      <c r="Q120" s="320"/>
      <c r="R120" s="48" t="s">
        <v>325</v>
      </c>
      <c r="S120" s="292" t="s">
        <v>368</v>
      </c>
      <c r="T120" s="293"/>
      <c r="U120" s="16"/>
    </row>
    <row r="121" spans="2:21" hidden="1" outlineLevel="1" x14ac:dyDescent="0.55000000000000004">
      <c r="B121" s="14"/>
      <c r="C121" s="15"/>
      <c r="D121" s="15"/>
      <c r="E121" s="15"/>
      <c r="F121" s="15"/>
      <c r="G121" s="15"/>
      <c r="H121" s="15"/>
      <c r="I121" s="15"/>
      <c r="J121" s="15"/>
      <c r="K121" s="15"/>
      <c r="L121" s="15"/>
      <c r="M121" s="15"/>
      <c r="N121" s="15"/>
      <c r="O121" s="15"/>
      <c r="P121" s="15"/>
      <c r="Q121" s="15"/>
      <c r="R121" s="15"/>
      <c r="S121" s="15"/>
      <c r="T121" s="15"/>
      <c r="U121" s="16"/>
    </row>
    <row r="122" spans="2:21" ht="23" hidden="1" outlineLevel="1" thickBot="1" x14ac:dyDescent="0.6">
      <c r="B122" s="101">
        <f>'B③-1【営業部】予算仕訳'!B61</f>
        <v>0</v>
      </c>
      <c r="C122" s="78">
        <f>'B③-1【営業部】予算仕訳'!C61</f>
        <v>0</v>
      </c>
      <c r="D122" s="173">
        <f>'B③-1【営業部】予算仕訳'!O61</f>
        <v>0</v>
      </c>
      <c r="E122" s="174"/>
      <c r="F122" s="173">
        <f>'B③-1【営業部】予算仕訳'!P61</f>
        <v>0</v>
      </c>
      <c r="G122" s="186"/>
      <c r="H122" s="174"/>
      <c r="I122" s="173">
        <f>'B③-1【営業部】予算仕訳'!I66:J66</f>
        <v>0</v>
      </c>
      <c r="J122" s="174"/>
      <c r="K122" s="298">
        <f>'B③-1【営業部】予算仕訳'!K61:M61</f>
        <v>0</v>
      </c>
      <c r="L122" s="299"/>
      <c r="M122" s="300"/>
      <c r="N122" s="287"/>
      <c r="O122" s="288"/>
      <c r="P122" s="319">
        <f>P120-N122+K122</f>
        <v>0</v>
      </c>
      <c r="Q122" s="320"/>
      <c r="R122" s="48" t="s">
        <v>325</v>
      </c>
      <c r="S122" s="292" t="s">
        <v>369</v>
      </c>
      <c r="T122" s="293"/>
      <c r="U122" s="16"/>
    </row>
    <row r="123" spans="2:21" hidden="1" outlineLevel="1" x14ac:dyDescent="0.55000000000000004">
      <c r="B123" s="14"/>
      <c r="C123" s="15"/>
      <c r="D123" s="15"/>
      <c r="E123" s="15"/>
      <c r="F123" s="15"/>
      <c r="G123" s="15"/>
      <c r="H123" s="15"/>
      <c r="I123" s="15"/>
      <c r="J123" s="15"/>
      <c r="K123" s="15"/>
      <c r="L123" s="15"/>
      <c r="M123" s="15"/>
      <c r="N123" s="15"/>
      <c r="O123" s="15"/>
      <c r="P123" s="15"/>
      <c r="Q123" s="15"/>
      <c r="R123" s="15"/>
      <c r="S123" s="15"/>
      <c r="T123" s="15"/>
      <c r="U123" s="16"/>
    </row>
    <row r="124" spans="2:21" ht="23" hidden="1" outlineLevel="1" thickBot="1" x14ac:dyDescent="0.6">
      <c r="B124" s="101">
        <f>'B③-1【営業部】予算仕訳'!B66</f>
        <v>0</v>
      </c>
      <c r="C124" s="78">
        <f>'B③-1【営業部】予算仕訳'!C66</f>
        <v>0</v>
      </c>
      <c r="D124" s="173">
        <f>'B③-1【営業部】予算仕訳'!O66</f>
        <v>0</v>
      </c>
      <c r="E124" s="174"/>
      <c r="F124" s="173">
        <f>'B③-1【営業部】予算仕訳'!P66</f>
        <v>0</v>
      </c>
      <c r="G124" s="186"/>
      <c r="H124" s="174"/>
      <c r="I124" s="173">
        <f>'B③-1【営業部】予算仕訳'!I66:J66</f>
        <v>0</v>
      </c>
      <c r="J124" s="174"/>
      <c r="K124" s="298">
        <f>'B③-1【営業部】予算仕訳'!K66:M66</f>
        <v>0</v>
      </c>
      <c r="L124" s="299"/>
      <c r="M124" s="300"/>
      <c r="N124" s="287"/>
      <c r="O124" s="288"/>
      <c r="P124" s="319">
        <f>P122-N124+K124</f>
        <v>0</v>
      </c>
      <c r="Q124" s="320"/>
      <c r="R124" s="48" t="s">
        <v>325</v>
      </c>
      <c r="S124" s="292" t="s">
        <v>370</v>
      </c>
      <c r="T124" s="293"/>
      <c r="U124" s="16"/>
    </row>
    <row r="125" spans="2:21" hidden="1" outlineLevel="1" x14ac:dyDescent="0.55000000000000004">
      <c r="B125" s="14"/>
      <c r="C125" s="15"/>
      <c r="D125" s="15"/>
      <c r="E125" s="15"/>
      <c r="F125" s="15"/>
      <c r="G125" s="15"/>
      <c r="H125" s="15"/>
      <c r="I125" s="15"/>
      <c r="J125" s="15"/>
      <c r="K125" s="15"/>
      <c r="L125" s="15"/>
      <c r="M125" s="15"/>
      <c r="N125" s="15"/>
      <c r="O125" s="15"/>
      <c r="P125" s="15"/>
      <c r="Q125" s="15"/>
      <c r="R125" s="15"/>
      <c r="S125" s="15"/>
      <c r="T125" s="15"/>
      <c r="U125" s="16"/>
    </row>
    <row r="126" spans="2:21" ht="23" hidden="1" outlineLevel="1" thickBot="1" x14ac:dyDescent="0.6">
      <c r="B126" s="101">
        <f>'B③-1【営業部】予算仕訳'!B71</f>
        <v>0</v>
      </c>
      <c r="C126" s="78">
        <f>'B③-1【営業部】予算仕訳'!C71</f>
        <v>0</v>
      </c>
      <c r="D126" s="173">
        <f>'B③-1【営業部】予算仕訳'!O71</f>
        <v>0</v>
      </c>
      <c r="E126" s="174"/>
      <c r="F126" s="173">
        <f>'B③-1【営業部】予算仕訳'!P71</f>
        <v>0</v>
      </c>
      <c r="G126" s="186"/>
      <c r="H126" s="174"/>
      <c r="I126" s="173">
        <f>'B③-1【営業部】予算仕訳'!I71:J71</f>
        <v>0</v>
      </c>
      <c r="J126" s="174"/>
      <c r="K126" s="298">
        <f>'B③-1【営業部】予算仕訳'!K71:M71</f>
        <v>0</v>
      </c>
      <c r="L126" s="299"/>
      <c r="M126" s="300"/>
      <c r="N126" s="287"/>
      <c r="O126" s="288"/>
      <c r="P126" s="319">
        <f>P124-N126+K126</f>
        <v>0</v>
      </c>
      <c r="Q126" s="320"/>
      <c r="R126" s="48" t="s">
        <v>325</v>
      </c>
      <c r="S126" s="292" t="s">
        <v>371</v>
      </c>
      <c r="T126" s="293"/>
      <c r="U126" s="16"/>
    </row>
    <row r="127" spans="2:21" hidden="1" outlineLevel="1" x14ac:dyDescent="0.55000000000000004">
      <c r="B127" s="14"/>
      <c r="C127" s="15"/>
      <c r="D127" s="15"/>
      <c r="E127" s="15"/>
      <c r="F127" s="15"/>
      <c r="G127" s="15"/>
      <c r="H127" s="15"/>
      <c r="I127" s="15"/>
      <c r="J127" s="15"/>
      <c r="K127" s="15"/>
      <c r="L127" s="15"/>
      <c r="M127" s="15"/>
      <c r="N127" s="15"/>
      <c r="O127" s="15"/>
      <c r="P127" s="15"/>
      <c r="Q127" s="15"/>
      <c r="R127" s="15"/>
      <c r="S127" s="15"/>
      <c r="T127" s="15"/>
      <c r="U127" s="16"/>
    </row>
    <row r="128" spans="2:21" ht="23" hidden="1" outlineLevel="1" thickBot="1" x14ac:dyDescent="0.6">
      <c r="B128" s="101">
        <f>'B③-1【営業部】予算仕訳'!B76</f>
        <v>0</v>
      </c>
      <c r="C128" s="78">
        <f>'B③-1【営業部】予算仕訳'!C76</f>
        <v>0</v>
      </c>
      <c r="D128" s="173">
        <f>'B③-1【営業部】予算仕訳'!O76</f>
        <v>0</v>
      </c>
      <c r="E128" s="174"/>
      <c r="F128" s="173">
        <f>'B③-1【営業部】予算仕訳'!P61</f>
        <v>0</v>
      </c>
      <c r="G128" s="186"/>
      <c r="H128" s="174"/>
      <c r="I128" s="173">
        <f>'B③-1【営業部】予算仕訳'!I61:J61</f>
        <v>0</v>
      </c>
      <c r="J128" s="174"/>
      <c r="K128" s="298">
        <f>'B③-1【営業部】予算仕訳'!K76:M76</f>
        <v>0</v>
      </c>
      <c r="L128" s="299"/>
      <c r="M128" s="300"/>
      <c r="N128" s="287"/>
      <c r="O128" s="288"/>
      <c r="P128" s="319">
        <f>P126-N128+K128</f>
        <v>0</v>
      </c>
      <c r="Q128" s="320"/>
      <c r="R128" s="48" t="s">
        <v>325</v>
      </c>
      <c r="S128" s="292" t="s">
        <v>372</v>
      </c>
      <c r="T128" s="293"/>
      <c r="U128" s="16"/>
    </row>
    <row r="129" spans="2:21" hidden="1" outlineLevel="1" x14ac:dyDescent="0.55000000000000004">
      <c r="B129" s="14"/>
      <c r="C129" s="15"/>
      <c r="D129" s="15"/>
      <c r="E129" s="15"/>
      <c r="F129" s="15"/>
      <c r="G129" s="15"/>
      <c r="H129" s="15"/>
      <c r="I129" s="15"/>
      <c r="J129" s="15"/>
      <c r="K129" s="15"/>
      <c r="L129" s="15"/>
      <c r="M129" s="15"/>
      <c r="N129" s="15"/>
      <c r="O129" s="15"/>
      <c r="P129" s="15"/>
      <c r="Q129" s="15"/>
      <c r="R129" s="15"/>
      <c r="S129" s="15"/>
      <c r="T129" s="15"/>
      <c r="U129" s="16"/>
    </row>
    <row r="130" spans="2:21" ht="23" hidden="1" outlineLevel="1" thickBot="1" x14ac:dyDescent="0.6">
      <c r="B130" s="120">
        <f>'B③-1【営業部】予算仕訳'!B81</f>
        <v>0</v>
      </c>
      <c r="C130" s="78">
        <f>'B③-1【営業部】予算仕訳'!C81</f>
        <v>0</v>
      </c>
      <c r="D130" s="173">
        <f>'B③-1【営業部】予算仕訳'!O81</f>
        <v>0</v>
      </c>
      <c r="E130" s="174"/>
      <c r="F130" s="173">
        <f>'B③-1【営業部】予算仕訳'!P81</f>
        <v>0</v>
      </c>
      <c r="G130" s="186"/>
      <c r="H130" s="174"/>
      <c r="I130" s="173">
        <f>'B③-1【営業部】予算仕訳'!I81:J81</f>
        <v>0</v>
      </c>
      <c r="J130" s="174"/>
      <c r="K130" s="298">
        <f>'B③-1【営業部】予算仕訳'!K81:M81</f>
        <v>0</v>
      </c>
      <c r="L130" s="299"/>
      <c r="M130" s="300"/>
      <c r="N130" s="287"/>
      <c r="O130" s="288"/>
      <c r="P130" s="319">
        <f>P128-N130+K130</f>
        <v>0</v>
      </c>
      <c r="Q130" s="320"/>
      <c r="R130" s="48" t="s">
        <v>325</v>
      </c>
      <c r="S130" s="292" t="s">
        <v>373</v>
      </c>
      <c r="T130" s="293"/>
      <c r="U130" s="16"/>
    </row>
    <row r="131" spans="2:21" hidden="1" outlineLevel="1" x14ac:dyDescent="0.55000000000000004">
      <c r="B131" s="14"/>
      <c r="C131" s="15"/>
      <c r="D131" s="15"/>
      <c r="E131" s="15"/>
      <c r="F131" s="15"/>
      <c r="G131" s="15"/>
      <c r="H131" s="15"/>
      <c r="I131" s="15"/>
      <c r="J131" s="15"/>
      <c r="K131" s="15"/>
      <c r="L131" s="15"/>
      <c r="M131" s="15"/>
      <c r="N131" s="15"/>
      <c r="O131" s="15"/>
      <c r="P131" s="15"/>
      <c r="Q131" s="15"/>
      <c r="R131" s="15"/>
      <c r="S131" s="15"/>
      <c r="T131" s="15"/>
      <c r="U131" s="16"/>
    </row>
    <row r="132" spans="2:21" ht="23" hidden="1" outlineLevel="1" thickBot="1" x14ac:dyDescent="0.6">
      <c r="B132" s="101">
        <f>'B③-1【営業部】予算仕訳'!B86</f>
        <v>0</v>
      </c>
      <c r="C132" s="78">
        <f>'B③-1【営業部】予算仕訳'!C86</f>
        <v>0</v>
      </c>
      <c r="D132" s="173">
        <f>'B③-1【営業部】予算仕訳'!O86</f>
        <v>0</v>
      </c>
      <c r="E132" s="174"/>
      <c r="F132" s="173">
        <f>'B③-1【営業部】予算仕訳'!P86</f>
        <v>0</v>
      </c>
      <c r="G132" s="186"/>
      <c r="H132" s="174"/>
      <c r="I132" s="173">
        <f>'B③-1【営業部】予算仕訳'!I86:J86</f>
        <v>0</v>
      </c>
      <c r="J132" s="174"/>
      <c r="K132" s="298">
        <f>'B③-1【営業部】予算仕訳'!K86:M86</f>
        <v>0</v>
      </c>
      <c r="L132" s="299"/>
      <c r="M132" s="300"/>
      <c r="N132" s="287"/>
      <c r="O132" s="288"/>
      <c r="P132" s="319">
        <f>P130-N132+K132</f>
        <v>0</v>
      </c>
      <c r="Q132" s="320"/>
      <c r="R132" s="48" t="s">
        <v>325</v>
      </c>
      <c r="S132" s="292" t="s">
        <v>374</v>
      </c>
      <c r="T132" s="293"/>
      <c r="U132" s="16"/>
    </row>
    <row r="133" spans="2:21" hidden="1" outlineLevel="1" x14ac:dyDescent="0.55000000000000004">
      <c r="B133" s="14"/>
      <c r="C133" s="15"/>
      <c r="D133" s="15"/>
      <c r="E133" s="15"/>
      <c r="F133" s="15"/>
      <c r="G133" s="15"/>
      <c r="H133" s="15"/>
      <c r="I133" s="15"/>
      <c r="J133" s="15"/>
      <c r="K133" s="15"/>
      <c r="L133" s="15"/>
      <c r="M133" s="15"/>
      <c r="N133" s="15"/>
      <c r="O133" s="15"/>
      <c r="P133" s="15"/>
      <c r="Q133" s="15"/>
      <c r="R133" s="15"/>
      <c r="S133" s="15"/>
      <c r="T133" s="15"/>
      <c r="U133" s="16"/>
    </row>
    <row r="134" spans="2:21" hidden="1" outlineLevel="1" x14ac:dyDescent="0.55000000000000004">
      <c r="B134" s="14"/>
      <c r="C134" s="15"/>
      <c r="D134" s="15"/>
      <c r="E134" s="15"/>
      <c r="F134" s="15"/>
      <c r="G134" s="15"/>
      <c r="H134" s="15"/>
      <c r="I134" s="15"/>
      <c r="J134" s="15"/>
      <c r="K134" s="15"/>
      <c r="L134" s="15"/>
      <c r="M134" s="15"/>
      <c r="N134" s="15"/>
      <c r="O134" s="15"/>
      <c r="P134" s="15"/>
      <c r="Q134" s="15"/>
      <c r="R134" s="15"/>
      <c r="S134" s="15"/>
      <c r="T134" s="15"/>
      <c r="U134" s="16"/>
    </row>
    <row r="135" spans="2:21" ht="18" collapsed="1" thickBot="1" x14ac:dyDescent="0.6">
      <c r="B135" s="14"/>
      <c r="C135" s="15"/>
      <c r="D135" s="15"/>
      <c r="E135" s="15"/>
      <c r="F135" s="15"/>
      <c r="G135" s="15"/>
      <c r="H135" s="15"/>
      <c r="I135" s="15"/>
      <c r="J135" s="15"/>
      <c r="K135" s="15"/>
      <c r="L135" s="15"/>
      <c r="M135" s="15"/>
      <c r="N135" s="15"/>
      <c r="O135" s="15"/>
      <c r="P135" s="15"/>
      <c r="Q135" s="15"/>
      <c r="R135" s="15"/>
      <c r="S135" s="15"/>
      <c r="T135" s="15"/>
      <c r="U135" s="16"/>
    </row>
    <row r="136" spans="2:21" ht="23" thickBot="1" x14ac:dyDescent="0.6">
      <c r="B136" s="255" t="s">
        <v>349</v>
      </c>
      <c r="C136" s="235"/>
      <c r="D136" s="235"/>
      <c r="E136" s="235"/>
      <c r="F136" s="235"/>
      <c r="G136" s="235"/>
      <c r="H136" s="235"/>
      <c r="I136" s="235"/>
      <c r="J136" s="235"/>
      <c r="K136" s="235"/>
      <c r="L136" s="235"/>
      <c r="M136" s="235"/>
      <c r="N136" s="235"/>
      <c r="O136" s="235"/>
      <c r="P136" s="235"/>
      <c r="Q136" s="235"/>
      <c r="R136" s="235"/>
      <c r="S136" s="235"/>
      <c r="T136" s="236"/>
      <c r="U136" s="16"/>
    </row>
    <row r="137" spans="2:21" ht="18" thickBot="1" x14ac:dyDescent="0.6">
      <c r="B137" s="14"/>
      <c r="C137" s="15"/>
      <c r="D137" s="15"/>
      <c r="E137" s="15"/>
      <c r="F137" s="15"/>
      <c r="G137" s="15"/>
      <c r="H137" s="15"/>
      <c r="I137" s="15"/>
      <c r="J137" s="15"/>
      <c r="K137" s="15"/>
      <c r="L137" s="15"/>
      <c r="M137" s="15"/>
      <c r="N137" s="15"/>
      <c r="O137" s="15"/>
      <c r="P137" s="15"/>
      <c r="Q137" s="15"/>
      <c r="R137" s="15"/>
      <c r="S137" s="15"/>
      <c r="T137" s="15"/>
      <c r="U137" s="16"/>
    </row>
    <row r="138" spans="2:21" ht="23" thickBot="1" x14ac:dyDescent="0.6">
      <c r="B138" s="256" t="s">
        <v>358</v>
      </c>
      <c r="C138" s="174"/>
      <c r="D138" s="15"/>
      <c r="E138" s="15"/>
      <c r="F138" s="173" t="s">
        <v>360</v>
      </c>
      <c r="G138" s="186"/>
      <c r="H138" s="186"/>
      <c r="I138" s="186"/>
      <c r="J138" s="174"/>
      <c r="K138" s="15"/>
      <c r="L138" s="15"/>
      <c r="M138" s="15"/>
      <c r="N138" s="15"/>
      <c r="O138" s="15"/>
      <c r="P138" s="15"/>
      <c r="Q138" s="15"/>
      <c r="R138" s="15"/>
      <c r="S138" s="15"/>
      <c r="T138" s="15"/>
      <c r="U138" s="16"/>
    </row>
    <row r="139" spans="2:21" ht="23" thickBot="1" x14ac:dyDescent="0.6">
      <c r="B139" s="256" t="s">
        <v>356</v>
      </c>
      <c r="C139" s="174"/>
      <c r="D139" s="79" t="s">
        <v>361</v>
      </c>
      <c r="E139" s="51">
        <f>B⓵_マスタ登録!G60</f>
        <v>509</v>
      </c>
      <c r="F139" s="181" t="str">
        <f>B⓵_マスタ登録!H60</f>
        <v>予定売上原価</v>
      </c>
      <c r="G139" s="197"/>
      <c r="H139" s="197"/>
      <c r="I139" s="197"/>
      <c r="J139" s="182"/>
      <c r="K139" s="43" t="s">
        <v>357</v>
      </c>
      <c r="L139" s="181" t="str">
        <f>B⓵_マスタ登録!K$60</f>
        <v>借</v>
      </c>
      <c r="M139" s="182"/>
      <c r="N139" s="15"/>
      <c r="O139" s="15"/>
      <c r="P139" s="15"/>
      <c r="Q139" s="15"/>
      <c r="R139" s="15"/>
      <c r="S139" s="15"/>
      <c r="T139" s="15"/>
      <c r="U139" s="16"/>
    </row>
    <row r="140" spans="2:21" ht="23" thickBot="1" x14ac:dyDescent="0.6">
      <c r="B140" s="256" t="s">
        <v>286</v>
      </c>
      <c r="C140" s="174"/>
      <c r="D140" s="48" t="s">
        <v>361</v>
      </c>
      <c r="E140" s="51" t="str">
        <f>B⓵_マスタ登録!E$134</f>
        <v>①A</v>
      </c>
      <c r="F140" s="181" t="str">
        <f>B⓵_マスタ登録!F$134</f>
        <v>営業部</v>
      </c>
      <c r="G140" s="197"/>
      <c r="H140" s="197"/>
      <c r="I140" s="197"/>
      <c r="J140" s="182"/>
      <c r="K140" s="15"/>
      <c r="L140" s="15"/>
      <c r="M140" s="15"/>
      <c r="N140" s="15"/>
      <c r="O140" s="15"/>
      <c r="P140" s="15"/>
      <c r="Q140" s="15"/>
      <c r="R140" s="15"/>
      <c r="S140" s="15"/>
      <c r="T140" s="15"/>
      <c r="U140" s="16"/>
    </row>
    <row r="141" spans="2:21" ht="18" thickBot="1" x14ac:dyDescent="0.6">
      <c r="B141" s="14"/>
      <c r="C141" s="15"/>
      <c r="D141" s="15"/>
      <c r="E141" s="15"/>
      <c r="F141" s="15"/>
      <c r="G141" s="15"/>
      <c r="H141" s="15"/>
      <c r="I141" s="15"/>
      <c r="J141" s="15"/>
      <c r="K141" s="15"/>
      <c r="L141" s="15"/>
      <c r="M141" s="15"/>
      <c r="N141" s="15"/>
      <c r="O141" s="15"/>
      <c r="P141" s="15"/>
      <c r="Q141" s="15"/>
      <c r="R141" s="15"/>
      <c r="S141" s="15"/>
      <c r="T141" s="15"/>
      <c r="U141" s="16"/>
    </row>
    <row r="142" spans="2:21" ht="23" thickBot="1" x14ac:dyDescent="0.6">
      <c r="B142" s="301" t="s">
        <v>1</v>
      </c>
      <c r="C142" s="302" t="s">
        <v>313</v>
      </c>
      <c r="D142" s="303" t="s">
        <v>1</v>
      </c>
      <c r="E142" s="304"/>
      <c r="F142" s="303" t="s">
        <v>314</v>
      </c>
      <c r="G142" s="141"/>
      <c r="H142" s="304"/>
      <c r="I142" s="303" t="s">
        <v>286</v>
      </c>
      <c r="J142" s="304"/>
      <c r="K142" s="173" t="s">
        <v>350</v>
      </c>
      <c r="L142" s="186"/>
      <c r="M142" s="174"/>
      <c r="N142" s="173" t="s">
        <v>352</v>
      </c>
      <c r="O142" s="174"/>
      <c r="P142" s="173" t="s">
        <v>353</v>
      </c>
      <c r="Q142" s="174"/>
      <c r="R142" s="305" t="s">
        <v>354</v>
      </c>
      <c r="S142" s="294" t="s">
        <v>355</v>
      </c>
      <c r="T142" s="295"/>
      <c r="U142" s="16"/>
    </row>
    <row r="143" spans="2:21" ht="23" thickBot="1" x14ac:dyDescent="0.6">
      <c r="B143" s="276"/>
      <c r="C143" s="274"/>
      <c r="D143" s="237"/>
      <c r="E143" s="238"/>
      <c r="F143" s="237"/>
      <c r="G143" s="144"/>
      <c r="H143" s="238"/>
      <c r="I143" s="237"/>
      <c r="J143" s="238"/>
      <c r="K143" s="173" t="s">
        <v>351</v>
      </c>
      <c r="L143" s="186"/>
      <c r="M143" s="174"/>
      <c r="N143" s="173" t="s">
        <v>351</v>
      </c>
      <c r="O143" s="174"/>
      <c r="P143" s="173" t="s">
        <v>351</v>
      </c>
      <c r="Q143" s="174"/>
      <c r="R143" s="306"/>
      <c r="S143" s="296"/>
      <c r="T143" s="297"/>
      <c r="U143" s="16"/>
    </row>
    <row r="144" spans="2:21" ht="23" thickBot="1" x14ac:dyDescent="0.6">
      <c r="B144" s="101"/>
      <c r="C144" s="78">
        <v>44287</v>
      </c>
      <c r="D144" s="15"/>
      <c r="E144" s="15"/>
      <c r="F144" s="173" t="s">
        <v>362</v>
      </c>
      <c r="G144" s="186"/>
      <c r="H144" s="174"/>
      <c r="I144" s="15"/>
      <c r="J144" s="15"/>
      <c r="K144" s="119"/>
      <c r="L144" s="119"/>
      <c r="M144" s="15"/>
      <c r="N144" s="15"/>
      <c r="O144" s="15"/>
      <c r="P144" s="290"/>
      <c r="Q144" s="291"/>
      <c r="R144" s="15"/>
      <c r="S144" s="15"/>
      <c r="T144" s="15"/>
      <c r="U144" s="16"/>
    </row>
    <row r="145" spans="2:21" ht="18" thickBot="1" x14ac:dyDescent="0.6">
      <c r="B145" s="14"/>
      <c r="C145" s="15"/>
      <c r="D145" s="15"/>
      <c r="E145" s="15"/>
      <c r="F145" s="15"/>
      <c r="G145" s="15"/>
      <c r="H145" s="15"/>
      <c r="I145" s="15"/>
      <c r="J145" s="15"/>
      <c r="K145" s="119"/>
      <c r="L145" s="119"/>
      <c r="M145" s="15"/>
      <c r="N145" s="15"/>
      <c r="O145" s="15"/>
      <c r="P145" s="15"/>
      <c r="Q145" s="15"/>
      <c r="R145" s="15"/>
      <c r="S145" s="15"/>
      <c r="T145" s="15"/>
      <c r="U145" s="16"/>
    </row>
    <row r="146" spans="2:21" ht="23" thickBot="1" x14ac:dyDescent="0.6">
      <c r="B146" s="101" t="str">
        <f>'B③-1【営業部】予算仕訳'!B100</f>
        <v>1A</v>
      </c>
      <c r="C146" s="78">
        <f>'B③-1【営業部】予算仕訳'!C100</f>
        <v>44316</v>
      </c>
      <c r="D146" s="173">
        <f>'B③-1【営業部】予算仕訳'!O100</f>
        <v>199</v>
      </c>
      <c r="E146" s="174"/>
      <c r="F146" s="173" t="str">
        <f>'B③-1【営業部】予算仕訳'!P100</f>
        <v>仮勘定</v>
      </c>
      <c r="G146" s="186"/>
      <c r="H146" s="174"/>
      <c r="I146" s="173" t="str">
        <f>'B③-1【営業部】予算仕訳'!I100:J100</f>
        <v>営業部</v>
      </c>
      <c r="J146" s="174"/>
      <c r="K146" s="298">
        <f>'B③-1【営業部】予算仕訳'!K100:M100</f>
        <v>5700</v>
      </c>
      <c r="L146" s="299"/>
      <c r="M146" s="300"/>
      <c r="N146" s="287"/>
      <c r="O146" s="288"/>
      <c r="P146" s="319">
        <f>P144-N146+K146</f>
        <v>5700</v>
      </c>
      <c r="Q146" s="320"/>
      <c r="R146" s="48" t="s">
        <v>458</v>
      </c>
      <c r="S146" s="292" t="s">
        <v>394</v>
      </c>
      <c r="T146" s="293"/>
      <c r="U146" s="16"/>
    </row>
    <row r="147" spans="2:21" ht="18" thickBot="1" x14ac:dyDescent="0.6">
      <c r="B147" s="14"/>
      <c r="C147" s="15"/>
      <c r="D147" s="15"/>
      <c r="E147" s="15"/>
      <c r="F147" s="15"/>
      <c r="G147" s="15"/>
      <c r="H147" s="15"/>
      <c r="I147" s="15"/>
      <c r="J147" s="15"/>
      <c r="K147" s="15"/>
      <c r="L147" s="15"/>
      <c r="M147" s="15"/>
      <c r="N147" s="15"/>
      <c r="O147" s="15"/>
      <c r="P147" s="15"/>
      <c r="Q147" s="15"/>
      <c r="R147" s="15"/>
      <c r="S147" s="15"/>
      <c r="T147" s="15"/>
      <c r="U147" s="16"/>
    </row>
    <row r="148" spans="2:21" ht="23" thickBot="1" x14ac:dyDescent="0.6">
      <c r="B148" s="101" t="str">
        <f>'B③-1【営業部】予算仕訳'!B105</f>
        <v>２A</v>
      </c>
      <c r="C148" s="78">
        <f>'B③-1【営業部】予算仕訳'!C105</f>
        <v>44347</v>
      </c>
      <c r="D148" s="173">
        <f>'B③-1【営業部】予算仕訳'!O105</f>
        <v>199</v>
      </c>
      <c r="E148" s="174"/>
      <c r="F148" s="173" t="str">
        <f>'B③-1【営業部】予算仕訳'!P105</f>
        <v>仮勘定</v>
      </c>
      <c r="G148" s="186"/>
      <c r="H148" s="174"/>
      <c r="I148" s="173" t="str">
        <f>'B③-1【営業部】予算仕訳'!I105:J105</f>
        <v>営業部</v>
      </c>
      <c r="J148" s="174"/>
      <c r="K148" s="298">
        <f>'B③-1【営業部】予算仕訳'!K105:M105</f>
        <v>6270</v>
      </c>
      <c r="L148" s="299"/>
      <c r="M148" s="300"/>
      <c r="N148" s="287"/>
      <c r="O148" s="288"/>
      <c r="P148" s="319">
        <f>P146-N148+K148</f>
        <v>11970</v>
      </c>
      <c r="Q148" s="320"/>
      <c r="R148" s="48" t="s">
        <v>458</v>
      </c>
      <c r="S148" s="292" t="s">
        <v>395</v>
      </c>
      <c r="T148" s="293"/>
      <c r="U148" s="16"/>
    </row>
    <row r="149" spans="2:21" ht="18" thickBot="1" x14ac:dyDescent="0.6">
      <c r="B149" s="14"/>
      <c r="C149" s="15"/>
      <c r="D149" s="15"/>
      <c r="E149" s="15"/>
      <c r="F149" s="15"/>
      <c r="G149" s="15"/>
      <c r="H149" s="15"/>
      <c r="I149" s="15"/>
      <c r="J149" s="15"/>
      <c r="K149" s="15"/>
      <c r="L149" s="15"/>
      <c r="M149" s="15"/>
      <c r="N149" s="15"/>
      <c r="O149" s="15"/>
      <c r="P149" s="15"/>
      <c r="Q149" s="15"/>
      <c r="R149" s="15"/>
      <c r="S149" s="15"/>
      <c r="T149" s="15"/>
      <c r="U149" s="16"/>
    </row>
    <row r="150" spans="2:21" ht="23" thickBot="1" x14ac:dyDescent="0.6">
      <c r="B150" s="101" t="str">
        <f>'B③-1【営業部】予算仕訳'!B110</f>
        <v>3A</v>
      </c>
      <c r="C150" s="78">
        <f>'B③-1【営業部】予算仕訳'!C110</f>
        <v>44377</v>
      </c>
      <c r="D150" s="173">
        <f>'B③-1【営業部】予算仕訳'!O110</f>
        <v>199</v>
      </c>
      <c r="E150" s="174"/>
      <c r="F150" s="173" t="str">
        <f>'B③-1【営業部】予算仕訳'!P110</f>
        <v>仮勘定</v>
      </c>
      <c r="G150" s="186"/>
      <c r="H150" s="174"/>
      <c r="I150" s="173" t="str">
        <f>'B③-1【営業部】予算仕訳'!I110:J110</f>
        <v>営業部</v>
      </c>
      <c r="J150" s="174"/>
      <c r="K150" s="298">
        <f>'B③-1【営業部】予算仕訳'!K110:M110</f>
        <v>6897</v>
      </c>
      <c r="L150" s="299"/>
      <c r="M150" s="300"/>
      <c r="N150" s="287"/>
      <c r="O150" s="288"/>
      <c r="P150" s="319">
        <f>P148-N150+K150</f>
        <v>18867</v>
      </c>
      <c r="Q150" s="320"/>
      <c r="R150" s="48" t="s">
        <v>458</v>
      </c>
      <c r="S150" s="292" t="s">
        <v>396</v>
      </c>
      <c r="T150" s="293"/>
      <c r="U150" s="16"/>
    </row>
    <row r="151" spans="2:21" ht="18" thickBot="1" x14ac:dyDescent="0.6">
      <c r="B151" s="14"/>
      <c r="C151" s="15"/>
      <c r="D151" s="15"/>
      <c r="E151" s="15"/>
      <c r="F151" s="15"/>
      <c r="G151" s="15"/>
      <c r="H151" s="15"/>
      <c r="I151" s="15"/>
      <c r="J151" s="15"/>
      <c r="K151" s="15"/>
      <c r="L151" s="15"/>
      <c r="M151" s="15"/>
      <c r="N151" s="15"/>
      <c r="O151" s="15"/>
      <c r="P151" s="15"/>
      <c r="Q151" s="15"/>
      <c r="R151" s="15"/>
      <c r="S151" s="15"/>
      <c r="T151" s="15"/>
      <c r="U151" s="16"/>
    </row>
    <row r="152" spans="2:21" ht="23" thickBot="1" x14ac:dyDescent="0.6">
      <c r="B152" s="101" t="str">
        <f>'B③-1【営業部】予算仕訳'!B115</f>
        <v>4A</v>
      </c>
      <c r="C152" s="78">
        <f>'B③-1【営業部】予算仕訳'!C115</f>
        <v>44408</v>
      </c>
      <c r="D152" s="173">
        <f>'B③-1【営業部】予算仕訳'!D88:E88</f>
        <v>199</v>
      </c>
      <c r="E152" s="174"/>
      <c r="F152" s="173" t="str">
        <f>'B③-1【営業部】予算仕訳'!F88</f>
        <v>仮勘定</v>
      </c>
      <c r="G152" s="186"/>
      <c r="H152" s="174"/>
      <c r="I152" s="173" t="str">
        <f>'B③-1【営業部】予算仕訳'!I115:J115</f>
        <v>営業部</v>
      </c>
      <c r="J152" s="174"/>
      <c r="K152" s="298">
        <f>'B③-1【営業部】予算仕訳'!K115:M115</f>
        <v>7581</v>
      </c>
      <c r="L152" s="299"/>
      <c r="M152" s="300"/>
      <c r="N152" s="287"/>
      <c r="O152" s="288"/>
      <c r="P152" s="319">
        <f>P150-N152+K152</f>
        <v>26448</v>
      </c>
      <c r="Q152" s="320"/>
      <c r="R152" s="48" t="s">
        <v>458</v>
      </c>
      <c r="S152" s="292" t="s">
        <v>397</v>
      </c>
      <c r="T152" s="293"/>
      <c r="U152" s="16"/>
    </row>
    <row r="153" spans="2:21" ht="18" thickBot="1" x14ac:dyDescent="0.6">
      <c r="B153" s="14"/>
      <c r="C153" s="15"/>
      <c r="D153" s="15"/>
      <c r="E153" s="15"/>
      <c r="F153" s="15"/>
      <c r="G153" s="15"/>
      <c r="H153" s="15"/>
      <c r="I153" s="15"/>
      <c r="J153" s="15"/>
      <c r="K153" s="15"/>
      <c r="L153" s="15"/>
      <c r="M153" s="15"/>
      <c r="N153" s="15"/>
      <c r="O153" s="15"/>
      <c r="P153" s="15"/>
      <c r="Q153" s="15"/>
      <c r="R153" s="15"/>
      <c r="S153" s="15"/>
      <c r="T153" s="15"/>
      <c r="U153" s="16"/>
    </row>
    <row r="154" spans="2:21" ht="23" thickBot="1" x14ac:dyDescent="0.6">
      <c r="B154" s="101" t="str">
        <f>'B③-1【営業部】予算仕訳'!B120</f>
        <v>5A</v>
      </c>
      <c r="C154" s="78">
        <f>'B③-1【営業部】予算仕訳'!C120</f>
        <v>44439</v>
      </c>
      <c r="D154" s="173">
        <f>'B③-1【営業部】予算仕訳'!O120</f>
        <v>199</v>
      </c>
      <c r="E154" s="174"/>
      <c r="F154" s="173" t="str">
        <f>'B③-1【営業部】予算仕訳'!P120</f>
        <v>仮勘定</v>
      </c>
      <c r="G154" s="186"/>
      <c r="H154" s="174"/>
      <c r="I154" s="173" t="str">
        <f>'B③-1【営業部】予算仕訳'!I120:J120</f>
        <v>営業部</v>
      </c>
      <c r="J154" s="174"/>
      <c r="K154" s="298">
        <f>'B③-1【営業部】予算仕訳'!K120:M120</f>
        <v>8322</v>
      </c>
      <c r="L154" s="299"/>
      <c r="M154" s="300"/>
      <c r="N154" s="287"/>
      <c r="O154" s="288"/>
      <c r="P154" s="319">
        <f>P152-N154+K154</f>
        <v>34770</v>
      </c>
      <c r="Q154" s="320"/>
      <c r="R154" s="48" t="s">
        <v>458</v>
      </c>
      <c r="S154" s="292" t="s">
        <v>398</v>
      </c>
      <c r="T154" s="293"/>
      <c r="U154" s="16"/>
    </row>
    <row r="155" spans="2:21" ht="18" thickBot="1" x14ac:dyDescent="0.6">
      <c r="B155" s="14"/>
      <c r="C155" s="15"/>
      <c r="D155" s="15"/>
      <c r="E155" s="15"/>
      <c r="F155" s="15"/>
      <c r="G155" s="15"/>
      <c r="H155" s="15"/>
      <c r="I155" s="15"/>
      <c r="J155" s="15"/>
      <c r="K155" s="15"/>
      <c r="L155" s="15"/>
      <c r="M155" s="15"/>
      <c r="N155" s="15"/>
      <c r="O155" s="15"/>
      <c r="P155" s="15"/>
      <c r="Q155" s="15"/>
      <c r="R155" s="15"/>
      <c r="S155" s="15"/>
      <c r="T155" s="15"/>
      <c r="U155" s="16"/>
    </row>
    <row r="156" spans="2:21" ht="23" thickBot="1" x14ac:dyDescent="0.6">
      <c r="B156" s="101" t="str">
        <f>'B③-1【営業部】予算仕訳'!B125</f>
        <v>6A</v>
      </c>
      <c r="C156" s="78">
        <f>'B③-1【営業部】予算仕訳'!C125</f>
        <v>44469</v>
      </c>
      <c r="D156" s="173">
        <f>'B③-1【営業部】予算仕訳'!O125</f>
        <v>199</v>
      </c>
      <c r="E156" s="174"/>
      <c r="F156" s="173" t="str">
        <f>'B③-1【営業部】予算仕訳'!P125</f>
        <v>仮勘定</v>
      </c>
      <c r="G156" s="186"/>
      <c r="H156" s="174"/>
      <c r="I156" s="173" t="str">
        <f>'B③-1【営業部】予算仕訳'!I125:J125</f>
        <v>営業部</v>
      </c>
      <c r="J156" s="174"/>
      <c r="K156" s="298">
        <f>'B③-1【営業部】予算仕訳'!K125:M125</f>
        <v>9120</v>
      </c>
      <c r="L156" s="299"/>
      <c r="M156" s="300"/>
      <c r="N156" s="287"/>
      <c r="O156" s="288"/>
      <c r="P156" s="319">
        <f>P154-N156+K156</f>
        <v>43890</v>
      </c>
      <c r="Q156" s="320"/>
      <c r="R156" s="48" t="s">
        <v>458</v>
      </c>
      <c r="S156" s="292" t="s">
        <v>399</v>
      </c>
      <c r="T156" s="293"/>
      <c r="U156" s="16"/>
    </row>
    <row r="157" spans="2:21" ht="18" thickBot="1" x14ac:dyDescent="0.6">
      <c r="B157" s="14"/>
      <c r="C157" s="15"/>
      <c r="D157" s="15"/>
      <c r="E157" s="15"/>
      <c r="F157" s="15"/>
      <c r="G157" s="15"/>
      <c r="H157" s="15"/>
      <c r="I157" s="15"/>
      <c r="J157" s="15"/>
      <c r="K157" s="15"/>
      <c r="L157" s="15"/>
      <c r="M157" s="15"/>
      <c r="N157" s="15"/>
      <c r="O157" s="15"/>
      <c r="P157" s="15"/>
      <c r="Q157" s="15"/>
      <c r="R157" s="15"/>
      <c r="S157" s="15"/>
      <c r="T157" s="15"/>
      <c r="U157" s="16"/>
    </row>
    <row r="158" spans="2:21" ht="23" thickBot="1" x14ac:dyDescent="0.6">
      <c r="B158" s="101" t="str">
        <f>'B③-1【営業部】予算仕訳'!B130</f>
        <v>7A</v>
      </c>
      <c r="C158" s="78">
        <f>'B③-1【営業部】予算仕訳'!C130</f>
        <v>44500</v>
      </c>
      <c r="D158" s="173">
        <f>'B③-1【営業部】予算仕訳'!O130</f>
        <v>199</v>
      </c>
      <c r="E158" s="174"/>
      <c r="F158" s="173" t="str">
        <f>'B③-1【営業部】予算仕訳'!P130</f>
        <v>仮勘定</v>
      </c>
      <c r="G158" s="186"/>
      <c r="H158" s="174"/>
      <c r="I158" s="173" t="str">
        <f>'B③-1【営業部】予算仕訳'!I130:J130</f>
        <v>営業部</v>
      </c>
      <c r="J158" s="174"/>
      <c r="K158" s="298">
        <f>'B③-1【営業部】予算仕訳'!K130:M130</f>
        <v>10032</v>
      </c>
      <c r="L158" s="299"/>
      <c r="M158" s="300"/>
      <c r="N158" s="287"/>
      <c r="O158" s="288"/>
      <c r="P158" s="319">
        <f>P156-N158+K158</f>
        <v>53922</v>
      </c>
      <c r="Q158" s="320"/>
      <c r="R158" s="48" t="s">
        <v>458</v>
      </c>
      <c r="S158" s="292" t="s">
        <v>400</v>
      </c>
      <c r="T158" s="293"/>
      <c r="U158" s="16"/>
    </row>
    <row r="159" spans="2:21" ht="18" thickBot="1" x14ac:dyDescent="0.6">
      <c r="B159" s="14"/>
      <c r="C159" s="15"/>
      <c r="D159" s="15"/>
      <c r="E159" s="15"/>
      <c r="F159" s="15"/>
      <c r="G159" s="15"/>
      <c r="H159" s="15"/>
      <c r="I159" s="15"/>
      <c r="J159" s="15"/>
      <c r="K159" s="15"/>
      <c r="L159" s="15"/>
      <c r="M159" s="15"/>
      <c r="N159" s="15"/>
      <c r="O159" s="15"/>
      <c r="P159" s="15"/>
      <c r="Q159" s="15"/>
      <c r="R159" s="15"/>
      <c r="S159" s="15"/>
      <c r="T159" s="15"/>
      <c r="U159" s="16"/>
    </row>
    <row r="160" spans="2:21" ht="23" thickBot="1" x14ac:dyDescent="0.6">
      <c r="B160" s="101" t="str">
        <f>'B③-1【営業部】予算仕訳'!B135</f>
        <v>8A</v>
      </c>
      <c r="C160" s="78">
        <f>'B③-1【営業部】予算仕訳'!C135</f>
        <v>44530</v>
      </c>
      <c r="D160" s="173">
        <f>'B③-1【営業部】予算仕訳'!O135</f>
        <v>199</v>
      </c>
      <c r="E160" s="174"/>
      <c r="F160" s="173" t="str">
        <f>'B③-1【営業部】予算仕訳'!P135</f>
        <v>仮勘定</v>
      </c>
      <c r="G160" s="186"/>
      <c r="H160" s="174"/>
      <c r="I160" s="173" t="str">
        <f>'B③-1【営業部】予算仕訳'!I135:J135</f>
        <v>営業部</v>
      </c>
      <c r="J160" s="174"/>
      <c r="K160" s="298">
        <f>'B③-1【営業部】予算仕訳'!K135:M135</f>
        <v>11001</v>
      </c>
      <c r="L160" s="299"/>
      <c r="M160" s="300"/>
      <c r="N160" s="287"/>
      <c r="O160" s="288"/>
      <c r="P160" s="319">
        <f>P158-N160+K160</f>
        <v>64923</v>
      </c>
      <c r="Q160" s="320"/>
      <c r="R160" s="48" t="s">
        <v>458</v>
      </c>
      <c r="S160" s="292" t="s">
        <v>401</v>
      </c>
      <c r="T160" s="293"/>
      <c r="U160" s="16"/>
    </row>
    <row r="161" spans="2:21" ht="18" thickBot="1" x14ac:dyDescent="0.6">
      <c r="B161" s="14"/>
      <c r="C161" s="15"/>
      <c r="D161" s="15"/>
      <c r="E161" s="15"/>
      <c r="F161" s="15"/>
      <c r="G161" s="15"/>
      <c r="H161" s="15"/>
      <c r="I161" s="15"/>
      <c r="J161" s="15"/>
      <c r="K161" s="15"/>
      <c r="L161" s="15"/>
      <c r="M161" s="15"/>
      <c r="N161" s="15"/>
      <c r="O161" s="15"/>
      <c r="P161" s="15"/>
      <c r="Q161" s="15"/>
      <c r="R161" s="15"/>
      <c r="S161" s="15"/>
      <c r="T161" s="15"/>
      <c r="U161" s="16"/>
    </row>
    <row r="162" spans="2:21" ht="23" thickBot="1" x14ac:dyDescent="0.6">
      <c r="B162" s="101" t="str">
        <f>'B③-1【営業部】予算仕訳'!B140</f>
        <v>9A</v>
      </c>
      <c r="C162" s="78">
        <f>'B③-1【営業部】予算仕訳'!C140</f>
        <v>44561</v>
      </c>
      <c r="D162" s="173">
        <f>'B③-1【営業部】予算仕訳'!O135</f>
        <v>199</v>
      </c>
      <c r="E162" s="174"/>
      <c r="F162" s="173" t="str">
        <f>'B③-1【営業部】予算仕訳'!P135</f>
        <v>仮勘定</v>
      </c>
      <c r="G162" s="186"/>
      <c r="H162" s="174"/>
      <c r="I162" s="173" t="str">
        <f>'B③-1【営業部】予算仕訳'!I140:J140</f>
        <v>営業部</v>
      </c>
      <c r="J162" s="174"/>
      <c r="K162" s="298">
        <f>'B③-1【営業部】予算仕訳'!K140:M140</f>
        <v>12084</v>
      </c>
      <c r="L162" s="299"/>
      <c r="M162" s="300"/>
      <c r="N162" s="287"/>
      <c r="O162" s="288"/>
      <c r="P162" s="319">
        <f>P160-N162+K162</f>
        <v>77007</v>
      </c>
      <c r="Q162" s="320"/>
      <c r="R162" s="48" t="s">
        <v>458</v>
      </c>
      <c r="S162" s="292" t="s">
        <v>402</v>
      </c>
      <c r="T162" s="293"/>
      <c r="U162" s="16"/>
    </row>
    <row r="163" spans="2:21" ht="18" thickBot="1" x14ac:dyDescent="0.6">
      <c r="B163" s="14"/>
      <c r="C163" s="15"/>
      <c r="D163" s="15"/>
      <c r="E163" s="15"/>
      <c r="F163" s="15"/>
      <c r="G163" s="15"/>
      <c r="H163" s="15"/>
      <c r="I163" s="15"/>
      <c r="J163" s="15"/>
      <c r="K163" s="15"/>
      <c r="L163" s="15"/>
      <c r="M163" s="15"/>
      <c r="N163" s="15"/>
      <c r="O163" s="15"/>
      <c r="P163" s="15"/>
      <c r="Q163" s="15"/>
      <c r="R163" s="15"/>
      <c r="S163" s="15"/>
      <c r="T163" s="15"/>
      <c r="U163" s="16"/>
    </row>
    <row r="164" spans="2:21" ht="23" thickBot="1" x14ac:dyDescent="0.6">
      <c r="B164" s="101" t="str">
        <f>'B③-1【営業部】予算仕訳'!B145</f>
        <v>10A</v>
      </c>
      <c r="C164" s="78">
        <f>'B③-1【営業部】予算仕訳'!C145</f>
        <v>44592</v>
      </c>
      <c r="D164" s="173">
        <f>'B③-1【営業部】予算仕訳'!O145</f>
        <v>199</v>
      </c>
      <c r="E164" s="174"/>
      <c r="F164" s="173" t="str">
        <f>'B③-1【営業部】予算仕訳'!P145</f>
        <v>仮勘定</v>
      </c>
      <c r="G164" s="186"/>
      <c r="H164" s="174"/>
      <c r="I164" s="173" t="str">
        <f>'B③-1【営業部】予算仕訳'!I145:J145</f>
        <v>営業部</v>
      </c>
      <c r="J164" s="174"/>
      <c r="K164" s="298">
        <f>'B③-1【営業部】予算仕訳'!K145:M145</f>
        <v>13281</v>
      </c>
      <c r="L164" s="299"/>
      <c r="M164" s="300"/>
      <c r="N164" s="287"/>
      <c r="O164" s="288"/>
      <c r="P164" s="319">
        <f>P162-N164+K164</f>
        <v>90288</v>
      </c>
      <c r="Q164" s="320"/>
      <c r="R164" s="48" t="s">
        <v>458</v>
      </c>
      <c r="S164" s="292" t="s">
        <v>403</v>
      </c>
      <c r="T164" s="293"/>
      <c r="U164" s="16"/>
    </row>
    <row r="165" spans="2:21" ht="18" thickBot="1" x14ac:dyDescent="0.6">
      <c r="B165" s="14"/>
      <c r="C165" s="15"/>
      <c r="D165" s="15"/>
      <c r="E165" s="15"/>
      <c r="F165" s="15"/>
      <c r="G165" s="15"/>
      <c r="H165" s="15"/>
      <c r="I165" s="15"/>
      <c r="J165" s="15"/>
      <c r="K165" s="15"/>
      <c r="L165" s="15"/>
      <c r="M165" s="15"/>
      <c r="N165" s="15"/>
      <c r="O165" s="15"/>
      <c r="P165" s="15"/>
      <c r="Q165" s="15"/>
      <c r="R165" s="15"/>
      <c r="S165" s="15"/>
      <c r="T165" s="15"/>
      <c r="U165" s="16"/>
    </row>
    <row r="166" spans="2:21" ht="23" thickBot="1" x14ac:dyDescent="0.6">
      <c r="B166" s="101" t="str">
        <f>'B③-1【営業部】予算仕訳'!B150</f>
        <v>11A</v>
      </c>
      <c r="C166" s="78">
        <f>'B③-1【営業部】予算仕訳'!C150</f>
        <v>44620</v>
      </c>
      <c r="D166" s="173">
        <f>'B③-1【営業部】予算仕訳'!O150</f>
        <v>199</v>
      </c>
      <c r="E166" s="174"/>
      <c r="F166" s="173" t="str">
        <f>'B③-1【営業部】予算仕訳'!P150</f>
        <v>仮勘定</v>
      </c>
      <c r="G166" s="186"/>
      <c r="H166" s="174"/>
      <c r="I166" s="173" t="str">
        <f>'B③-1【営業部】予算仕訳'!I150:J150</f>
        <v>営業部</v>
      </c>
      <c r="J166" s="174"/>
      <c r="K166" s="298">
        <f>'B③-1【営業部】予算仕訳'!K150:M150</f>
        <v>14592</v>
      </c>
      <c r="L166" s="299"/>
      <c r="M166" s="300"/>
      <c r="N166" s="287"/>
      <c r="O166" s="288"/>
      <c r="P166" s="319">
        <f>P164-N166+K166</f>
        <v>104880</v>
      </c>
      <c r="Q166" s="320"/>
      <c r="R166" s="48" t="s">
        <v>458</v>
      </c>
      <c r="S166" s="292" t="s">
        <v>404</v>
      </c>
      <c r="T166" s="293"/>
      <c r="U166" s="16"/>
    </row>
    <row r="167" spans="2:21" ht="18" thickBot="1" x14ac:dyDescent="0.6">
      <c r="B167" s="14"/>
      <c r="C167" s="15"/>
      <c r="D167" s="15"/>
      <c r="E167" s="15"/>
      <c r="F167" s="15"/>
      <c r="G167" s="15"/>
      <c r="H167" s="15"/>
      <c r="I167" s="15"/>
      <c r="J167" s="15"/>
      <c r="K167" s="15"/>
      <c r="L167" s="15"/>
      <c r="M167" s="15"/>
      <c r="N167" s="15"/>
      <c r="O167" s="15"/>
      <c r="P167" s="15"/>
      <c r="Q167" s="15"/>
      <c r="R167" s="15"/>
      <c r="S167" s="15"/>
      <c r="T167" s="15"/>
      <c r="U167" s="16"/>
    </row>
    <row r="168" spans="2:21" ht="23" thickBot="1" x14ac:dyDescent="0.6">
      <c r="B168" s="101" t="str">
        <f>'B③-1【営業部】予算仕訳'!B155</f>
        <v>12A</v>
      </c>
      <c r="C168" s="78">
        <f>'B③-1【営業部】予算仕訳'!C155</f>
        <v>44651</v>
      </c>
      <c r="D168" s="173">
        <f>'B③-1【営業部】予算仕訳'!O155</f>
        <v>199</v>
      </c>
      <c r="E168" s="174"/>
      <c r="F168" s="173" t="str">
        <f>'B③-1【営業部】予算仕訳'!P155</f>
        <v>仮勘定</v>
      </c>
      <c r="G168" s="186"/>
      <c r="H168" s="174"/>
      <c r="I168" s="173" t="str">
        <f>'B③-1【営業部】予算仕訳'!I155:J155</f>
        <v>営業部</v>
      </c>
      <c r="J168" s="174"/>
      <c r="K168" s="298"/>
      <c r="L168" s="299"/>
      <c r="M168" s="300"/>
      <c r="N168" s="287"/>
      <c r="O168" s="288"/>
      <c r="P168" s="319"/>
      <c r="Q168" s="320"/>
      <c r="R168" s="48" t="s">
        <v>458</v>
      </c>
      <c r="S168" s="292" t="s">
        <v>405</v>
      </c>
      <c r="T168" s="293"/>
      <c r="U168" s="16"/>
    </row>
    <row r="169" spans="2:21" x14ac:dyDescent="0.55000000000000004">
      <c r="B169" s="14"/>
      <c r="C169" s="15"/>
      <c r="D169" s="15"/>
      <c r="E169" s="15"/>
      <c r="F169" s="15"/>
      <c r="G169" s="15"/>
      <c r="H169" s="15"/>
      <c r="I169" s="15"/>
      <c r="J169" s="15"/>
      <c r="K169" s="15"/>
      <c r="L169" s="15"/>
      <c r="M169" s="15"/>
      <c r="N169" s="15"/>
      <c r="O169" s="15"/>
      <c r="P169" s="15"/>
      <c r="Q169" s="15"/>
      <c r="R169" s="15"/>
      <c r="S169" s="15"/>
      <c r="T169" s="15"/>
      <c r="U169" s="16"/>
    </row>
    <row r="170" spans="2:21" ht="18" thickBot="1" x14ac:dyDescent="0.6">
      <c r="B170" s="14"/>
      <c r="C170" s="15"/>
      <c r="D170" s="15"/>
      <c r="E170" s="15"/>
      <c r="F170" s="15"/>
      <c r="G170" s="15"/>
      <c r="H170" s="15"/>
      <c r="I170" s="15"/>
      <c r="J170" s="15"/>
      <c r="K170" s="15"/>
      <c r="L170" s="15"/>
      <c r="M170" s="15"/>
      <c r="N170" s="15"/>
      <c r="O170" s="15"/>
      <c r="P170" s="15"/>
      <c r="Q170" s="15"/>
      <c r="R170" s="15"/>
      <c r="S170" s="15"/>
      <c r="T170" s="15"/>
      <c r="U170" s="16"/>
    </row>
    <row r="171" spans="2:21" ht="23" thickBot="1" x14ac:dyDescent="0.6">
      <c r="B171" s="255" t="s">
        <v>375</v>
      </c>
      <c r="C171" s="235"/>
      <c r="D171" s="235"/>
      <c r="E171" s="235"/>
      <c r="F171" s="235"/>
      <c r="G171" s="235"/>
      <c r="H171" s="235"/>
      <c r="I171" s="235"/>
      <c r="J171" s="235"/>
      <c r="K171" s="235"/>
      <c r="L171" s="235"/>
      <c r="M171" s="235"/>
      <c r="N171" s="235"/>
      <c r="O171" s="235"/>
      <c r="P171" s="235"/>
      <c r="Q171" s="235"/>
      <c r="R171" s="235"/>
      <c r="S171" s="235"/>
      <c r="T171" s="236"/>
      <c r="U171" s="16"/>
    </row>
    <row r="172" spans="2:21" ht="18" thickBot="1" x14ac:dyDescent="0.6">
      <c r="B172" s="14"/>
      <c r="C172" s="15"/>
      <c r="D172" s="15"/>
      <c r="E172" s="15"/>
      <c r="F172" s="15"/>
      <c r="G172" s="15"/>
      <c r="H172" s="15"/>
      <c r="I172" s="15"/>
      <c r="J172" s="15"/>
      <c r="K172" s="15"/>
      <c r="L172" s="15"/>
      <c r="M172" s="15"/>
      <c r="N172" s="15"/>
      <c r="O172" s="15"/>
      <c r="P172" s="15"/>
      <c r="Q172" s="15"/>
      <c r="R172" s="15"/>
      <c r="S172" s="15"/>
      <c r="T172" s="15"/>
      <c r="U172" s="16"/>
    </row>
    <row r="173" spans="2:21" ht="23" thickBot="1" x14ac:dyDescent="0.6">
      <c r="B173" s="256" t="s">
        <v>358</v>
      </c>
      <c r="C173" s="174"/>
      <c r="D173" s="15"/>
      <c r="E173" s="15"/>
      <c r="F173" s="173" t="s">
        <v>360</v>
      </c>
      <c r="G173" s="186"/>
      <c r="H173" s="186"/>
      <c r="I173" s="186"/>
      <c r="J173" s="174"/>
      <c r="K173" s="15"/>
      <c r="L173" s="15"/>
      <c r="M173" s="15"/>
      <c r="N173" s="15"/>
      <c r="O173" s="15"/>
      <c r="P173" s="15"/>
      <c r="Q173" s="15"/>
      <c r="R173" s="15"/>
      <c r="S173" s="15"/>
      <c r="T173" s="15"/>
      <c r="U173" s="16"/>
    </row>
    <row r="174" spans="2:21" ht="23" thickBot="1" x14ac:dyDescent="0.6">
      <c r="B174" s="256" t="s">
        <v>356</v>
      </c>
      <c r="C174" s="174"/>
      <c r="D174" s="79" t="s">
        <v>361</v>
      </c>
      <c r="E174" s="51">
        <f>B⓵_マスタ登録!K79</f>
        <v>509</v>
      </c>
      <c r="F174" s="181" t="str">
        <f>B⓵_マスタ登録!L79</f>
        <v>予定売上原価</v>
      </c>
      <c r="G174" s="197"/>
      <c r="H174" s="197"/>
      <c r="I174" s="197"/>
      <c r="J174" s="182"/>
      <c r="K174" s="43" t="s">
        <v>357</v>
      </c>
      <c r="L174" s="181" t="str">
        <f>B⓵_マスタ登録!K$60</f>
        <v>借</v>
      </c>
      <c r="M174" s="182"/>
      <c r="N174" s="15"/>
      <c r="O174" s="15"/>
      <c r="P174" s="15"/>
      <c r="Q174" s="15"/>
      <c r="R174" s="15"/>
      <c r="S174" s="15"/>
      <c r="T174" s="15"/>
      <c r="U174" s="16"/>
    </row>
    <row r="175" spans="2:21" ht="23" thickBot="1" x14ac:dyDescent="0.6">
      <c r="B175" s="256" t="s">
        <v>286</v>
      </c>
      <c r="C175" s="174"/>
      <c r="D175" s="48" t="s">
        <v>361</v>
      </c>
      <c r="E175" s="51" t="str">
        <f>B⓵_マスタ登録!E137</f>
        <v>①Ｄ</v>
      </c>
      <c r="F175" s="181" t="str">
        <f>B⓵_マスタ登録!F137</f>
        <v>調整組織</v>
      </c>
      <c r="G175" s="197"/>
      <c r="H175" s="197"/>
      <c r="I175" s="197"/>
      <c r="J175" s="182"/>
      <c r="K175" s="15"/>
      <c r="L175" s="15"/>
      <c r="M175" s="15"/>
      <c r="N175" s="15"/>
      <c r="O175" s="15"/>
      <c r="P175" s="15"/>
      <c r="Q175" s="15"/>
      <c r="R175" s="15"/>
      <c r="S175" s="15"/>
      <c r="T175" s="15"/>
      <c r="U175" s="16"/>
    </row>
    <row r="176" spans="2:21" ht="18" thickBot="1" x14ac:dyDescent="0.6">
      <c r="B176" s="14"/>
      <c r="C176" s="15"/>
      <c r="D176" s="15"/>
      <c r="E176" s="15"/>
      <c r="F176" s="15"/>
      <c r="G176" s="15"/>
      <c r="H176" s="15"/>
      <c r="I176" s="15"/>
      <c r="J176" s="15"/>
      <c r="K176" s="15"/>
      <c r="L176" s="15"/>
      <c r="M176" s="15"/>
      <c r="N176" s="15"/>
      <c r="O176" s="15"/>
      <c r="P176" s="15"/>
      <c r="Q176" s="15"/>
      <c r="R176" s="15"/>
      <c r="S176" s="15"/>
      <c r="T176" s="15"/>
      <c r="U176" s="16"/>
    </row>
    <row r="177" spans="2:21" ht="23" thickBot="1" x14ac:dyDescent="0.6">
      <c r="B177" s="301" t="s">
        <v>1</v>
      </c>
      <c r="C177" s="302" t="s">
        <v>313</v>
      </c>
      <c r="D177" s="303" t="s">
        <v>1</v>
      </c>
      <c r="E177" s="304"/>
      <c r="F177" s="303" t="s">
        <v>314</v>
      </c>
      <c r="G177" s="141"/>
      <c r="H177" s="304"/>
      <c r="I177" s="303" t="s">
        <v>286</v>
      </c>
      <c r="J177" s="304"/>
      <c r="K177" s="173" t="s">
        <v>350</v>
      </c>
      <c r="L177" s="186"/>
      <c r="M177" s="174"/>
      <c r="N177" s="173" t="s">
        <v>352</v>
      </c>
      <c r="O177" s="174"/>
      <c r="P177" s="173" t="s">
        <v>353</v>
      </c>
      <c r="Q177" s="174"/>
      <c r="R177" s="305" t="s">
        <v>354</v>
      </c>
      <c r="S177" s="294" t="s">
        <v>355</v>
      </c>
      <c r="T177" s="295"/>
      <c r="U177" s="16"/>
    </row>
    <row r="178" spans="2:21" ht="23" thickBot="1" x14ac:dyDescent="0.6">
      <c r="B178" s="276"/>
      <c r="C178" s="274"/>
      <c r="D178" s="237"/>
      <c r="E178" s="238"/>
      <c r="F178" s="237"/>
      <c r="G178" s="144"/>
      <c r="H178" s="238"/>
      <c r="I178" s="237"/>
      <c r="J178" s="238"/>
      <c r="K178" s="173" t="s">
        <v>351</v>
      </c>
      <c r="L178" s="186"/>
      <c r="M178" s="174"/>
      <c r="N178" s="173" t="s">
        <v>351</v>
      </c>
      <c r="O178" s="174"/>
      <c r="P178" s="173" t="s">
        <v>351</v>
      </c>
      <c r="Q178" s="174"/>
      <c r="R178" s="306"/>
      <c r="S178" s="296"/>
      <c r="T178" s="297"/>
      <c r="U178" s="16"/>
    </row>
    <row r="179" spans="2:21" ht="23" thickBot="1" x14ac:dyDescent="0.6">
      <c r="B179" s="101"/>
      <c r="C179" s="78">
        <v>44287</v>
      </c>
      <c r="D179" s="15"/>
      <c r="E179" s="15"/>
      <c r="F179" s="173" t="s">
        <v>362</v>
      </c>
      <c r="G179" s="186"/>
      <c r="H179" s="174"/>
      <c r="I179" s="15"/>
      <c r="J179" s="15"/>
      <c r="K179" s="119"/>
      <c r="L179" s="119"/>
      <c r="M179" s="15"/>
      <c r="N179" s="15"/>
      <c r="O179" s="15"/>
      <c r="P179" s="290"/>
      <c r="Q179" s="291"/>
      <c r="R179" s="15"/>
      <c r="S179" s="15"/>
      <c r="T179" s="15"/>
      <c r="U179" s="16"/>
    </row>
    <row r="180" spans="2:21" ht="18" thickBot="1" x14ac:dyDescent="0.6">
      <c r="B180" s="14"/>
      <c r="C180" s="15"/>
      <c r="D180" s="15"/>
      <c r="E180" s="15"/>
      <c r="F180" s="15"/>
      <c r="G180" s="15"/>
      <c r="H180" s="15"/>
      <c r="I180" s="15"/>
      <c r="J180" s="15"/>
      <c r="K180" s="119"/>
      <c r="L180" s="119"/>
      <c r="M180" s="15"/>
      <c r="N180" s="15"/>
      <c r="O180" s="15"/>
      <c r="P180" s="15"/>
      <c r="Q180" s="15"/>
      <c r="R180" s="15"/>
      <c r="S180" s="15"/>
      <c r="T180" s="15"/>
      <c r="U180" s="16"/>
    </row>
    <row r="181" spans="2:21" ht="23" thickBot="1" x14ac:dyDescent="0.6">
      <c r="B181" s="101" t="str">
        <f>'B③-1【営業部】予算仕訳'!B102</f>
        <v>1B</v>
      </c>
      <c r="C181" s="78">
        <f>'B③-1【営業部】予算仕訳'!C102</f>
        <v>44316</v>
      </c>
      <c r="D181" s="173">
        <f>'B③-1【営業部】予算仕訳'!O102</f>
        <v>199</v>
      </c>
      <c r="E181" s="174"/>
      <c r="F181" s="173" t="str">
        <f>'B③-1【営業部】予算仕訳'!P102</f>
        <v>仮勘定</v>
      </c>
      <c r="G181" s="186"/>
      <c r="H181" s="174"/>
      <c r="I181" s="173" t="str">
        <f>'B③-1【営業部】予算仕訳'!I102</f>
        <v>調整組織</v>
      </c>
      <c r="J181" s="174"/>
      <c r="K181" s="298">
        <f>'B③-1【営業部】予算仕訳'!K102:M102</f>
        <v>-5700</v>
      </c>
      <c r="L181" s="299"/>
      <c r="M181" s="300"/>
      <c r="N181" s="287"/>
      <c r="O181" s="288"/>
      <c r="P181" s="319">
        <f>P179-N181+K181</f>
        <v>-5700</v>
      </c>
      <c r="Q181" s="321"/>
      <c r="R181" s="48" t="s">
        <v>458</v>
      </c>
      <c r="S181" s="292" t="s">
        <v>394</v>
      </c>
      <c r="T181" s="293"/>
      <c r="U181" s="16"/>
    </row>
    <row r="182" spans="2:21" ht="18" thickBot="1" x14ac:dyDescent="0.6">
      <c r="B182" s="14"/>
      <c r="C182" s="15"/>
      <c r="D182" s="15"/>
      <c r="E182" s="15"/>
      <c r="F182" s="15"/>
      <c r="G182" s="15"/>
      <c r="H182" s="15"/>
      <c r="I182" s="15"/>
      <c r="J182" s="15"/>
      <c r="K182" s="15"/>
      <c r="L182" s="15"/>
      <c r="M182" s="15"/>
      <c r="N182" s="15"/>
      <c r="O182" s="15"/>
      <c r="P182" s="15"/>
      <c r="Q182" s="15"/>
      <c r="R182" s="15"/>
      <c r="S182" s="15"/>
      <c r="T182" s="15"/>
      <c r="U182" s="16"/>
    </row>
    <row r="183" spans="2:21" ht="23" thickBot="1" x14ac:dyDescent="0.6">
      <c r="B183" s="101" t="str">
        <f>'B③-1【営業部】予算仕訳'!B107</f>
        <v>２B</v>
      </c>
      <c r="C183" s="78">
        <f>'B③-1【営業部】予算仕訳'!C107</f>
        <v>44347</v>
      </c>
      <c r="D183" s="173">
        <f>'B③-1【営業部】予算仕訳'!O107</f>
        <v>199</v>
      </c>
      <c r="E183" s="174"/>
      <c r="F183" s="173" t="str">
        <f>'B③-1【営業部】予算仕訳'!P107</f>
        <v>仮勘定</v>
      </c>
      <c r="G183" s="186"/>
      <c r="H183" s="174"/>
      <c r="I183" s="173" t="str">
        <f>'B③-1【営業部】予算仕訳'!I107</f>
        <v>調整組織</v>
      </c>
      <c r="J183" s="174"/>
      <c r="K183" s="298">
        <f>'B③-1【営業部】予算仕訳'!K107:M107</f>
        <v>-6270</v>
      </c>
      <c r="L183" s="299"/>
      <c r="M183" s="300"/>
      <c r="N183" s="287"/>
      <c r="O183" s="288"/>
      <c r="P183" s="319">
        <f>P181-N183+K183</f>
        <v>-11970</v>
      </c>
      <c r="Q183" s="321"/>
      <c r="R183" s="48" t="s">
        <v>458</v>
      </c>
      <c r="S183" s="292" t="s">
        <v>395</v>
      </c>
      <c r="T183" s="293"/>
      <c r="U183" s="16"/>
    </row>
    <row r="184" spans="2:21" ht="18" thickBot="1" x14ac:dyDescent="0.6">
      <c r="B184" s="14"/>
      <c r="C184" s="15"/>
      <c r="D184" s="15"/>
      <c r="E184" s="15"/>
      <c r="F184" s="15"/>
      <c r="G184" s="15"/>
      <c r="H184" s="15"/>
      <c r="I184" s="15"/>
      <c r="J184" s="15"/>
      <c r="K184" s="15"/>
      <c r="L184" s="15"/>
      <c r="M184" s="15"/>
      <c r="N184" s="15"/>
      <c r="O184" s="15"/>
      <c r="P184" s="15"/>
      <c r="Q184" s="15"/>
      <c r="R184" s="15"/>
      <c r="S184" s="15"/>
      <c r="T184" s="15"/>
      <c r="U184" s="16"/>
    </row>
    <row r="185" spans="2:21" ht="23" thickBot="1" x14ac:dyDescent="0.6">
      <c r="B185" s="101" t="str">
        <f>'B③-1【営業部】予算仕訳'!B112</f>
        <v>3B</v>
      </c>
      <c r="C185" s="78">
        <f>'B③-1【営業部】予算仕訳'!C112</f>
        <v>44377</v>
      </c>
      <c r="D185" s="173">
        <f>'B③-1【営業部】予算仕訳'!O112</f>
        <v>199</v>
      </c>
      <c r="E185" s="174"/>
      <c r="F185" s="173" t="str">
        <f>'B③-1【営業部】予算仕訳'!P112</f>
        <v>仮勘定</v>
      </c>
      <c r="G185" s="186"/>
      <c r="H185" s="174"/>
      <c r="I185" s="173" t="str">
        <f>'B③-1【営業部】予算仕訳'!I112:J112</f>
        <v>調整組織</v>
      </c>
      <c r="J185" s="174"/>
      <c r="K185" s="298">
        <f>'B③-1【営業部】予算仕訳'!K112:M112</f>
        <v>-6897</v>
      </c>
      <c r="L185" s="299"/>
      <c r="M185" s="300"/>
      <c r="N185" s="287"/>
      <c r="O185" s="288"/>
      <c r="P185" s="319">
        <f>P183-N185+K185</f>
        <v>-18867</v>
      </c>
      <c r="Q185" s="321"/>
      <c r="R185" s="48" t="s">
        <v>458</v>
      </c>
      <c r="S185" s="292" t="s">
        <v>396</v>
      </c>
      <c r="T185" s="293"/>
      <c r="U185" s="16"/>
    </row>
    <row r="186" spans="2:21" ht="18" thickBot="1" x14ac:dyDescent="0.6">
      <c r="B186" s="14"/>
      <c r="C186" s="15"/>
      <c r="D186" s="15"/>
      <c r="E186" s="15"/>
      <c r="F186" s="15"/>
      <c r="G186" s="15"/>
      <c r="H186" s="15"/>
      <c r="I186" s="15"/>
      <c r="J186" s="15"/>
      <c r="K186" s="15"/>
      <c r="L186" s="15"/>
      <c r="M186" s="15"/>
      <c r="N186" s="15"/>
      <c r="O186" s="15"/>
      <c r="P186" s="15"/>
      <c r="Q186" s="15"/>
      <c r="R186" s="15"/>
      <c r="S186" s="15"/>
      <c r="T186" s="15"/>
      <c r="U186" s="16"/>
    </row>
    <row r="187" spans="2:21" ht="23" thickBot="1" x14ac:dyDescent="0.6">
      <c r="B187" s="101" t="str">
        <f>'B③-1【営業部】予算仕訳'!B117</f>
        <v>4B</v>
      </c>
      <c r="C187" s="78">
        <f>'B③-1【営業部】予算仕訳'!C117</f>
        <v>44408</v>
      </c>
      <c r="D187" s="173">
        <f>'B③-1【営業部】予算仕訳'!O115</f>
        <v>199</v>
      </c>
      <c r="E187" s="174"/>
      <c r="F187" s="173" t="str">
        <f>'B③-1【営業部】予算仕訳'!P115</f>
        <v>仮勘定</v>
      </c>
      <c r="G187" s="186"/>
      <c r="H187" s="174"/>
      <c r="I187" s="173" t="str">
        <f>'B③-1【営業部】予算仕訳'!I117:J117</f>
        <v>調整組織</v>
      </c>
      <c r="J187" s="174"/>
      <c r="K187" s="298">
        <f>'B③-1【営業部】予算仕訳'!K117:M117</f>
        <v>-7581</v>
      </c>
      <c r="L187" s="299"/>
      <c r="M187" s="300"/>
      <c r="N187" s="287"/>
      <c r="O187" s="288"/>
      <c r="P187" s="319">
        <f>P185-N187+K187</f>
        <v>-26448</v>
      </c>
      <c r="Q187" s="321"/>
      <c r="R187" s="48" t="s">
        <v>458</v>
      </c>
      <c r="S187" s="292" t="s">
        <v>397</v>
      </c>
      <c r="T187" s="293"/>
      <c r="U187" s="16"/>
    </row>
    <row r="188" spans="2:21" ht="18" thickBot="1" x14ac:dyDescent="0.6">
      <c r="B188" s="14"/>
      <c r="C188" s="15"/>
      <c r="D188" s="15"/>
      <c r="E188" s="15"/>
      <c r="F188" s="15"/>
      <c r="G188" s="15"/>
      <c r="H188" s="15"/>
      <c r="I188" s="15"/>
      <c r="J188" s="15"/>
      <c r="K188" s="15"/>
      <c r="L188" s="15"/>
      <c r="M188" s="15"/>
      <c r="N188" s="15"/>
      <c r="O188" s="15"/>
      <c r="P188" s="15"/>
      <c r="Q188" s="15"/>
      <c r="R188" s="15"/>
      <c r="S188" s="15"/>
      <c r="T188" s="15"/>
      <c r="U188" s="16"/>
    </row>
    <row r="189" spans="2:21" ht="23" thickBot="1" x14ac:dyDescent="0.6">
      <c r="B189" s="101" t="str">
        <f>'B③-1【営業部】予算仕訳'!B122</f>
        <v>5B</v>
      </c>
      <c r="C189" s="78">
        <f>'B③-1【営業部】予算仕訳'!C122</f>
        <v>44439</v>
      </c>
      <c r="D189" s="173">
        <f>'B③-1【営業部】予算仕訳'!O122</f>
        <v>199</v>
      </c>
      <c r="E189" s="174"/>
      <c r="F189" s="173" t="str">
        <f>'B③-1【営業部】予算仕訳'!P122</f>
        <v>仮勘定</v>
      </c>
      <c r="G189" s="186"/>
      <c r="H189" s="174"/>
      <c r="I189" s="173" t="str">
        <f>'B③-1【営業部】予算仕訳'!I122:J122</f>
        <v>調整組織</v>
      </c>
      <c r="J189" s="174"/>
      <c r="K189" s="298">
        <f>'B③-1【営業部】予算仕訳'!K122:M122</f>
        <v>-8322</v>
      </c>
      <c r="L189" s="299"/>
      <c r="M189" s="300"/>
      <c r="N189" s="287"/>
      <c r="O189" s="288"/>
      <c r="P189" s="319">
        <f>P187-N189+K189</f>
        <v>-34770</v>
      </c>
      <c r="Q189" s="321"/>
      <c r="R189" s="48" t="s">
        <v>458</v>
      </c>
      <c r="S189" s="292" t="s">
        <v>398</v>
      </c>
      <c r="T189" s="293"/>
      <c r="U189" s="16"/>
    </row>
    <row r="190" spans="2:21" ht="18" thickBot="1" x14ac:dyDescent="0.6">
      <c r="B190" s="14"/>
      <c r="C190" s="15"/>
      <c r="D190" s="15"/>
      <c r="E190" s="15"/>
      <c r="F190" s="15"/>
      <c r="G190" s="15"/>
      <c r="H190" s="15"/>
      <c r="I190" s="15"/>
      <c r="J190" s="15"/>
      <c r="K190" s="15"/>
      <c r="L190" s="15"/>
      <c r="M190" s="15"/>
      <c r="N190" s="15"/>
      <c r="O190" s="15"/>
      <c r="P190" s="15"/>
      <c r="Q190" s="15"/>
      <c r="R190" s="15"/>
      <c r="S190" s="15"/>
      <c r="T190" s="15"/>
      <c r="U190" s="16"/>
    </row>
    <row r="191" spans="2:21" ht="23" thickBot="1" x14ac:dyDescent="0.6">
      <c r="B191" s="101" t="str">
        <f>'B③-1【営業部】予算仕訳'!B127</f>
        <v>6B</v>
      </c>
      <c r="C191" s="78">
        <f>'B③-1【営業部】予算仕訳'!C127</f>
        <v>44469</v>
      </c>
      <c r="D191" s="173">
        <f>'B③-1【営業部】予算仕訳'!O127</f>
        <v>199</v>
      </c>
      <c r="E191" s="174"/>
      <c r="F191" s="173" t="str">
        <f>'B③-1【営業部】予算仕訳'!P127</f>
        <v>仮勘定</v>
      </c>
      <c r="G191" s="186"/>
      <c r="H191" s="174"/>
      <c r="I191" s="173" t="str">
        <f>'B③-1【営業部】予算仕訳'!I127:J127</f>
        <v>調整組織</v>
      </c>
      <c r="J191" s="174"/>
      <c r="K191" s="298">
        <f>'B③-1【営業部】予算仕訳'!K127:M127</f>
        <v>-9120</v>
      </c>
      <c r="L191" s="299"/>
      <c r="M191" s="300"/>
      <c r="N191" s="287"/>
      <c r="O191" s="288"/>
      <c r="P191" s="319">
        <f>P189-N191+K191</f>
        <v>-43890</v>
      </c>
      <c r="Q191" s="321"/>
      <c r="R191" s="48" t="s">
        <v>458</v>
      </c>
      <c r="S191" s="292" t="s">
        <v>399</v>
      </c>
      <c r="T191" s="293"/>
      <c r="U191" s="16"/>
    </row>
    <row r="192" spans="2:21" ht="18" thickBot="1" x14ac:dyDescent="0.6">
      <c r="B192" s="14"/>
      <c r="C192" s="15"/>
      <c r="D192" s="15"/>
      <c r="E192" s="15"/>
      <c r="F192" s="15"/>
      <c r="G192" s="15"/>
      <c r="H192" s="15"/>
      <c r="I192" s="15"/>
      <c r="J192" s="15"/>
      <c r="K192" s="15"/>
      <c r="L192" s="15"/>
      <c r="M192" s="15"/>
      <c r="N192" s="15"/>
      <c r="O192" s="15"/>
      <c r="P192" s="15"/>
      <c r="Q192" s="15"/>
      <c r="R192" s="15"/>
      <c r="S192" s="15"/>
      <c r="T192" s="15"/>
      <c r="U192" s="16"/>
    </row>
    <row r="193" spans="2:21" ht="23" thickBot="1" x14ac:dyDescent="0.6">
      <c r="B193" s="101" t="str">
        <f>'B③-1【営業部】予算仕訳'!B132</f>
        <v>7B</v>
      </c>
      <c r="C193" s="78">
        <f>'B③-1【営業部】予算仕訳'!C132</f>
        <v>44500</v>
      </c>
      <c r="D193" s="173">
        <f>'B③-1【営業部】予算仕訳'!O132</f>
        <v>199</v>
      </c>
      <c r="E193" s="174"/>
      <c r="F193" s="173" t="str">
        <f>'B③-1【営業部】予算仕訳'!P132</f>
        <v>仮勘定</v>
      </c>
      <c r="G193" s="186"/>
      <c r="H193" s="174"/>
      <c r="I193" s="173" t="str">
        <f>'B③-1【営業部】予算仕訳'!I137:J137</f>
        <v>調整組織</v>
      </c>
      <c r="J193" s="174"/>
      <c r="K193" s="298">
        <f>'B③-1【営業部】予算仕訳'!K132:M132</f>
        <v>-10032</v>
      </c>
      <c r="L193" s="299"/>
      <c r="M193" s="300"/>
      <c r="N193" s="287"/>
      <c r="O193" s="288"/>
      <c r="P193" s="319">
        <f>P191-N193+K193</f>
        <v>-53922</v>
      </c>
      <c r="Q193" s="321"/>
      <c r="R193" s="48" t="s">
        <v>458</v>
      </c>
      <c r="S193" s="292" t="s">
        <v>400</v>
      </c>
      <c r="T193" s="293"/>
      <c r="U193" s="16"/>
    </row>
    <row r="194" spans="2:21" ht="18" thickBot="1" x14ac:dyDescent="0.6">
      <c r="B194" s="14"/>
      <c r="C194" s="15"/>
      <c r="D194" s="15"/>
      <c r="E194" s="15"/>
      <c r="F194" s="15"/>
      <c r="G194" s="15"/>
      <c r="H194" s="15"/>
      <c r="I194" s="15"/>
      <c r="J194" s="15"/>
      <c r="K194" s="15"/>
      <c r="L194" s="15"/>
      <c r="M194" s="15"/>
      <c r="N194" s="15"/>
      <c r="O194" s="15"/>
      <c r="P194" s="15"/>
      <c r="Q194" s="15"/>
      <c r="R194" s="15"/>
      <c r="S194" s="15"/>
      <c r="T194" s="15"/>
      <c r="U194" s="16"/>
    </row>
    <row r="195" spans="2:21" ht="23" thickBot="1" x14ac:dyDescent="0.6">
      <c r="B195" s="101" t="str">
        <f>'B③-1【営業部】予算仕訳'!B137</f>
        <v>8B</v>
      </c>
      <c r="C195" s="78">
        <f>'B③-1【営業部】予算仕訳'!C137</f>
        <v>44530</v>
      </c>
      <c r="D195" s="173">
        <f>'B③-1【営業部】予算仕訳'!O137</f>
        <v>199</v>
      </c>
      <c r="E195" s="174"/>
      <c r="F195" s="173" t="str">
        <f>'B③-1【営業部】予算仕訳'!P137</f>
        <v>仮勘定</v>
      </c>
      <c r="G195" s="186"/>
      <c r="H195" s="174"/>
      <c r="I195" s="173" t="str">
        <f>'B③-1【営業部】予算仕訳'!I137:J137</f>
        <v>調整組織</v>
      </c>
      <c r="J195" s="174"/>
      <c r="K195" s="298">
        <f>'B③-1【営業部】予算仕訳'!K137:M137</f>
        <v>-11001</v>
      </c>
      <c r="L195" s="299"/>
      <c r="M195" s="300"/>
      <c r="N195" s="287"/>
      <c r="O195" s="288"/>
      <c r="P195" s="319">
        <f>P193-N195+K195</f>
        <v>-64923</v>
      </c>
      <c r="Q195" s="321"/>
      <c r="R195" s="48" t="s">
        <v>458</v>
      </c>
      <c r="S195" s="292" t="s">
        <v>401</v>
      </c>
      <c r="T195" s="293"/>
      <c r="U195" s="16"/>
    </row>
    <row r="196" spans="2:21" ht="18" thickBot="1" x14ac:dyDescent="0.6">
      <c r="B196" s="14"/>
      <c r="C196" s="15"/>
      <c r="D196" s="15"/>
      <c r="E196" s="15"/>
      <c r="F196" s="15"/>
      <c r="G196" s="15"/>
      <c r="H196" s="15"/>
      <c r="I196" s="15"/>
      <c r="J196" s="15"/>
      <c r="K196" s="15"/>
      <c r="L196" s="15"/>
      <c r="M196" s="15"/>
      <c r="N196" s="15"/>
      <c r="O196" s="15"/>
      <c r="P196" s="15"/>
      <c r="Q196" s="15"/>
      <c r="R196" s="15"/>
      <c r="S196" s="15"/>
      <c r="T196" s="15"/>
      <c r="U196" s="16"/>
    </row>
    <row r="197" spans="2:21" ht="23" thickBot="1" x14ac:dyDescent="0.6">
      <c r="B197" s="101" t="str">
        <f>'B③-1【営業部】予算仕訳'!B142</f>
        <v>9B</v>
      </c>
      <c r="C197" s="78">
        <f>'B③-1【営業部】予算仕訳'!C142</f>
        <v>44561</v>
      </c>
      <c r="D197" s="173">
        <f>'B③-1【営業部】予算仕訳'!O142</f>
        <v>199</v>
      </c>
      <c r="E197" s="174"/>
      <c r="F197" s="173" t="str">
        <f>'B③-1【営業部】予算仕訳'!P142</f>
        <v>仮勘定</v>
      </c>
      <c r="G197" s="186"/>
      <c r="H197" s="174"/>
      <c r="I197" s="173" t="str">
        <f>'B③-1【営業部】予算仕訳'!I142:J142</f>
        <v>調整組織</v>
      </c>
      <c r="J197" s="174"/>
      <c r="K197" s="298">
        <f>'B③-1【営業部】予算仕訳'!K142:M142</f>
        <v>-12084</v>
      </c>
      <c r="L197" s="299"/>
      <c r="M197" s="300"/>
      <c r="N197" s="287"/>
      <c r="O197" s="288"/>
      <c r="P197" s="319">
        <f>P195-N197+K197</f>
        <v>-77007</v>
      </c>
      <c r="Q197" s="321"/>
      <c r="R197" s="48" t="s">
        <v>458</v>
      </c>
      <c r="S197" s="292" t="s">
        <v>402</v>
      </c>
      <c r="T197" s="293"/>
      <c r="U197" s="16"/>
    </row>
    <row r="198" spans="2:21" ht="18" thickBot="1" x14ac:dyDescent="0.6">
      <c r="B198" s="14"/>
      <c r="C198" s="15"/>
      <c r="D198" s="15"/>
      <c r="E198" s="15"/>
      <c r="F198" s="15"/>
      <c r="G198" s="15"/>
      <c r="H198" s="15"/>
      <c r="I198" s="15"/>
      <c r="J198" s="15"/>
      <c r="K198" s="15"/>
      <c r="L198" s="15"/>
      <c r="M198" s="15"/>
      <c r="N198" s="15"/>
      <c r="O198" s="15"/>
      <c r="P198" s="15"/>
      <c r="Q198" s="15"/>
      <c r="R198" s="15"/>
      <c r="S198" s="15"/>
      <c r="T198" s="15"/>
      <c r="U198" s="16"/>
    </row>
    <row r="199" spans="2:21" ht="23" thickBot="1" x14ac:dyDescent="0.6">
      <c r="B199" s="101" t="str">
        <f>'B③-1【営業部】予算仕訳'!B147</f>
        <v>10B</v>
      </c>
      <c r="C199" s="78">
        <f>'B③-1【営業部】予算仕訳'!C147</f>
        <v>44592</v>
      </c>
      <c r="D199" s="173">
        <f>'B③-1【営業部】予算仕訳'!O147</f>
        <v>199</v>
      </c>
      <c r="E199" s="174"/>
      <c r="F199" s="173" t="str">
        <f>'B③-1【営業部】予算仕訳'!P132</f>
        <v>仮勘定</v>
      </c>
      <c r="G199" s="186"/>
      <c r="H199" s="174"/>
      <c r="I199" s="173" t="str">
        <f>'B③-1【営業部】予算仕訳'!I132:J132</f>
        <v>調整組織</v>
      </c>
      <c r="J199" s="174"/>
      <c r="K199" s="298">
        <f>'B③-1【営業部】予算仕訳'!K147:M147</f>
        <v>-13281</v>
      </c>
      <c r="L199" s="299"/>
      <c r="M199" s="300"/>
      <c r="N199" s="287"/>
      <c r="O199" s="288"/>
      <c r="P199" s="319">
        <f>P197-N199+K199</f>
        <v>-90288</v>
      </c>
      <c r="Q199" s="321"/>
      <c r="R199" s="48" t="s">
        <v>458</v>
      </c>
      <c r="S199" s="292" t="s">
        <v>403</v>
      </c>
      <c r="T199" s="293"/>
      <c r="U199" s="16"/>
    </row>
    <row r="200" spans="2:21" ht="18" thickBot="1" x14ac:dyDescent="0.6">
      <c r="B200" s="14"/>
      <c r="C200" s="15"/>
      <c r="D200" s="15"/>
      <c r="E200" s="15"/>
      <c r="F200" s="15"/>
      <c r="G200" s="15"/>
      <c r="H200" s="15"/>
      <c r="I200" s="15"/>
      <c r="J200" s="15"/>
      <c r="K200" s="15"/>
      <c r="L200" s="15"/>
      <c r="M200" s="15"/>
      <c r="N200" s="15"/>
      <c r="O200" s="15"/>
      <c r="P200" s="15"/>
      <c r="Q200" s="15"/>
      <c r="R200" s="15"/>
      <c r="S200" s="15"/>
      <c r="T200" s="15"/>
      <c r="U200" s="16"/>
    </row>
    <row r="201" spans="2:21" ht="23" thickBot="1" x14ac:dyDescent="0.6">
      <c r="B201" s="120" t="str">
        <f>'B③-1【営業部】予算仕訳'!B152</f>
        <v>11B</v>
      </c>
      <c r="C201" s="78">
        <f>'B③-1【営業部】予算仕訳'!C152</f>
        <v>44620</v>
      </c>
      <c r="D201" s="173">
        <f>'B③-1【営業部】予算仕訳'!O152</f>
        <v>199</v>
      </c>
      <c r="E201" s="174"/>
      <c r="F201" s="173" t="str">
        <f>'B③-1【営業部】予算仕訳'!P152</f>
        <v>仮勘定</v>
      </c>
      <c r="G201" s="186"/>
      <c r="H201" s="174"/>
      <c r="I201" s="173" t="str">
        <f>'B③-1【営業部】予算仕訳'!I152:J152</f>
        <v>調整組織</v>
      </c>
      <c r="J201" s="174"/>
      <c r="K201" s="298">
        <f>'B③-1【営業部】予算仕訳'!K152:M152</f>
        <v>-14592</v>
      </c>
      <c r="L201" s="299"/>
      <c r="M201" s="300"/>
      <c r="N201" s="287"/>
      <c r="O201" s="288"/>
      <c r="P201" s="319">
        <f>P199-N201+K201</f>
        <v>-104880</v>
      </c>
      <c r="Q201" s="321"/>
      <c r="R201" s="48" t="s">
        <v>458</v>
      </c>
      <c r="S201" s="292" t="s">
        <v>404</v>
      </c>
      <c r="T201" s="293"/>
      <c r="U201" s="16"/>
    </row>
    <row r="202" spans="2:21" ht="18" thickBot="1" x14ac:dyDescent="0.6">
      <c r="B202" s="14"/>
      <c r="C202" s="15"/>
      <c r="D202" s="15"/>
      <c r="E202" s="15"/>
      <c r="F202" s="15"/>
      <c r="G202" s="15"/>
      <c r="H202" s="15"/>
      <c r="I202" s="15"/>
      <c r="J202" s="15"/>
      <c r="K202" s="15"/>
      <c r="L202" s="15"/>
      <c r="M202" s="15"/>
      <c r="N202" s="15"/>
      <c r="O202" s="15"/>
      <c r="P202" s="15"/>
      <c r="Q202" s="15"/>
      <c r="R202" s="15"/>
      <c r="S202" s="15"/>
      <c r="T202" s="15"/>
      <c r="U202" s="16"/>
    </row>
    <row r="203" spans="2:21" ht="23" thickBot="1" x14ac:dyDescent="0.6">
      <c r="B203" s="101" t="str">
        <f>'B③-1【営業部】予算仕訳'!B157</f>
        <v>12B</v>
      </c>
      <c r="C203" s="78">
        <f>'B③-1【営業部】予算仕訳'!C157</f>
        <v>44651</v>
      </c>
      <c r="D203" s="173">
        <f>'B③-1【営業部】予算仕訳'!O157</f>
        <v>199</v>
      </c>
      <c r="E203" s="174"/>
      <c r="F203" s="173" t="str">
        <f>'B③-1【営業部】予算仕訳'!P157</f>
        <v>仮勘定</v>
      </c>
      <c r="G203" s="186"/>
      <c r="H203" s="174"/>
      <c r="I203" s="173" t="str">
        <f>'B③-1【営業部】予算仕訳'!I157:J157</f>
        <v>調整組織</v>
      </c>
      <c r="J203" s="174"/>
      <c r="K203" s="298"/>
      <c r="L203" s="299"/>
      <c r="M203" s="300"/>
      <c r="N203" s="287"/>
      <c r="O203" s="288"/>
      <c r="P203" s="319"/>
      <c r="Q203" s="321"/>
      <c r="R203" s="48" t="s">
        <v>458</v>
      </c>
      <c r="S203" s="292" t="s">
        <v>405</v>
      </c>
      <c r="T203" s="293"/>
      <c r="U203" s="16"/>
    </row>
    <row r="204" spans="2:21" x14ac:dyDescent="0.55000000000000004">
      <c r="B204" s="14"/>
      <c r="C204" s="15"/>
      <c r="D204" s="15"/>
      <c r="E204" s="15"/>
      <c r="F204" s="15"/>
      <c r="G204" s="15"/>
      <c r="H204" s="15"/>
      <c r="I204" s="15"/>
      <c r="J204" s="15"/>
      <c r="K204" s="15"/>
      <c r="L204" s="15"/>
      <c r="M204" s="15"/>
      <c r="N204" s="15"/>
      <c r="O204" s="15"/>
      <c r="P204" s="15"/>
      <c r="Q204" s="15"/>
      <c r="R204" s="15"/>
      <c r="S204" s="15"/>
      <c r="T204" s="15"/>
      <c r="U204" s="16"/>
    </row>
    <row r="205" spans="2:21" ht="18" thickBot="1" x14ac:dyDescent="0.6">
      <c r="B205" s="14"/>
      <c r="C205" s="15"/>
      <c r="D205" s="15"/>
      <c r="E205" s="15"/>
      <c r="F205" s="15"/>
      <c r="G205" s="15"/>
      <c r="H205" s="15"/>
      <c r="I205" s="15"/>
      <c r="J205" s="15"/>
      <c r="K205" s="15"/>
      <c r="L205" s="15"/>
      <c r="M205" s="15"/>
      <c r="N205" s="15"/>
      <c r="O205" s="15"/>
      <c r="P205" s="15"/>
      <c r="Q205" s="15"/>
      <c r="R205" s="15"/>
      <c r="S205" s="15"/>
      <c r="T205" s="15"/>
      <c r="U205" s="16"/>
    </row>
    <row r="206" spans="2:21" ht="23" thickBot="1" x14ac:dyDescent="0.6">
      <c r="B206" s="255" t="s">
        <v>349</v>
      </c>
      <c r="C206" s="235"/>
      <c r="D206" s="235"/>
      <c r="E206" s="235"/>
      <c r="F206" s="235"/>
      <c r="G206" s="235"/>
      <c r="H206" s="235"/>
      <c r="I206" s="235"/>
      <c r="J206" s="235"/>
      <c r="K206" s="235"/>
      <c r="L206" s="235"/>
      <c r="M206" s="235"/>
      <c r="N206" s="235"/>
      <c r="O206" s="235"/>
      <c r="P206" s="235"/>
      <c r="Q206" s="235"/>
      <c r="R206" s="235"/>
      <c r="S206" s="235"/>
      <c r="T206" s="236"/>
      <c r="U206" s="16"/>
    </row>
    <row r="207" spans="2:21" ht="18" thickBot="1" x14ac:dyDescent="0.6">
      <c r="B207" s="14"/>
      <c r="C207" s="15"/>
      <c r="D207" s="15"/>
      <c r="E207" s="15"/>
      <c r="F207" s="15"/>
      <c r="G207" s="15"/>
      <c r="H207" s="15"/>
      <c r="I207" s="15"/>
      <c r="J207" s="15"/>
      <c r="K207" s="15"/>
      <c r="L207" s="15"/>
      <c r="M207" s="15"/>
      <c r="N207" s="15"/>
      <c r="O207" s="15"/>
      <c r="P207" s="15"/>
      <c r="Q207" s="15"/>
      <c r="R207" s="15"/>
      <c r="S207" s="15"/>
      <c r="T207" s="15"/>
      <c r="U207" s="16"/>
    </row>
    <row r="208" spans="2:21" ht="23" thickBot="1" x14ac:dyDescent="0.6">
      <c r="B208" s="256" t="s">
        <v>358</v>
      </c>
      <c r="C208" s="174"/>
      <c r="D208" s="15"/>
      <c r="E208" s="15"/>
      <c r="F208" s="173" t="s">
        <v>360</v>
      </c>
      <c r="G208" s="186"/>
      <c r="H208" s="186"/>
      <c r="I208" s="186"/>
      <c r="J208" s="174"/>
      <c r="K208" s="15"/>
      <c r="L208" s="15"/>
      <c r="M208" s="15"/>
      <c r="N208" s="15"/>
      <c r="O208" s="15"/>
      <c r="P208" s="15"/>
      <c r="Q208" s="15"/>
      <c r="R208" s="15"/>
      <c r="S208" s="15"/>
      <c r="T208" s="15"/>
      <c r="U208" s="16"/>
    </row>
    <row r="209" spans="2:21" ht="23" thickBot="1" x14ac:dyDescent="0.6">
      <c r="B209" s="256" t="s">
        <v>356</v>
      </c>
      <c r="C209" s="174"/>
      <c r="D209" s="79" t="s">
        <v>361</v>
      </c>
      <c r="E209" s="51">
        <f>B⓵_マスタ登録!J80</f>
        <v>512</v>
      </c>
      <c r="F209" s="181" t="str">
        <f>B⓵_マスタ登録!K80</f>
        <v>販促費（変動費）</v>
      </c>
      <c r="G209" s="197"/>
      <c r="H209" s="197"/>
      <c r="I209" s="197"/>
      <c r="J209" s="182"/>
      <c r="K209" s="43" t="s">
        <v>357</v>
      </c>
      <c r="L209" s="181" t="str">
        <f>B⓵_マスタ登録!N80</f>
        <v>借</v>
      </c>
      <c r="M209" s="182"/>
      <c r="N209" s="15"/>
      <c r="O209" s="15"/>
      <c r="P209" s="15"/>
      <c r="Q209" s="15"/>
      <c r="R209" s="15"/>
      <c r="S209" s="15"/>
      <c r="T209" s="15"/>
      <c r="U209" s="16"/>
    </row>
    <row r="210" spans="2:21" ht="23" thickBot="1" x14ac:dyDescent="0.6">
      <c r="B210" s="256" t="s">
        <v>286</v>
      </c>
      <c r="C210" s="174"/>
      <c r="D210" s="48" t="s">
        <v>361</v>
      </c>
      <c r="E210" s="51" t="str">
        <f>B⓵_マスタ登録!E$134</f>
        <v>①A</v>
      </c>
      <c r="F210" s="181" t="str">
        <f>B⓵_マスタ登録!F$134</f>
        <v>営業部</v>
      </c>
      <c r="G210" s="197"/>
      <c r="H210" s="197"/>
      <c r="I210" s="197"/>
      <c r="J210" s="182"/>
      <c r="K210" s="15"/>
      <c r="L210" s="15"/>
      <c r="M210" s="15"/>
      <c r="N210" s="15"/>
      <c r="O210" s="15"/>
      <c r="P210" s="15"/>
      <c r="Q210" s="15"/>
      <c r="R210" s="15"/>
      <c r="S210" s="15"/>
      <c r="T210" s="15"/>
      <c r="U210" s="16"/>
    </row>
    <row r="211" spans="2:21" ht="18" thickBot="1" x14ac:dyDescent="0.6">
      <c r="B211" s="14"/>
      <c r="C211" s="15"/>
      <c r="D211" s="15"/>
      <c r="E211" s="15"/>
      <c r="F211" s="15"/>
      <c r="G211" s="15"/>
      <c r="H211" s="15"/>
      <c r="I211" s="15"/>
      <c r="J211" s="15"/>
      <c r="K211" s="15"/>
      <c r="L211" s="15"/>
      <c r="M211" s="15"/>
      <c r="N211" s="15"/>
      <c r="O211" s="15"/>
      <c r="P211" s="15"/>
      <c r="Q211" s="15"/>
      <c r="R211" s="15"/>
      <c r="S211" s="15"/>
      <c r="T211" s="15"/>
      <c r="U211" s="16"/>
    </row>
    <row r="212" spans="2:21" ht="23" thickBot="1" x14ac:dyDescent="0.6">
      <c r="B212" s="301" t="s">
        <v>1</v>
      </c>
      <c r="C212" s="302" t="s">
        <v>313</v>
      </c>
      <c r="D212" s="303" t="s">
        <v>1</v>
      </c>
      <c r="E212" s="304"/>
      <c r="F212" s="303" t="s">
        <v>314</v>
      </c>
      <c r="G212" s="141"/>
      <c r="H212" s="304"/>
      <c r="I212" s="303" t="s">
        <v>286</v>
      </c>
      <c r="J212" s="304"/>
      <c r="K212" s="173" t="s">
        <v>350</v>
      </c>
      <c r="L212" s="186"/>
      <c r="M212" s="174"/>
      <c r="N212" s="173" t="s">
        <v>352</v>
      </c>
      <c r="O212" s="174"/>
      <c r="P212" s="173" t="s">
        <v>353</v>
      </c>
      <c r="Q212" s="174"/>
      <c r="R212" s="305" t="s">
        <v>354</v>
      </c>
      <c r="S212" s="294" t="s">
        <v>355</v>
      </c>
      <c r="T212" s="295"/>
      <c r="U212" s="16"/>
    </row>
    <row r="213" spans="2:21" ht="23" thickBot="1" x14ac:dyDescent="0.6">
      <c r="B213" s="276"/>
      <c r="C213" s="274"/>
      <c r="D213" s="237"/>
      <c r="E213" s="238"/>
      <c r="F213" s="237"/>
      <c r="G213" s="144"/>
      <c r="H213" s="238"/>
      <c r="I213" s="237"/>
      <c r="J213" s="238"/>
      <c r="K213" s="173" t="s">
        <v>351</v>
      </c>
      <c r="L213" s="186"/>
      <c r="M213" s="174"/>
      <c r="N213" s="173" t="s">
        <v>351</v>
      </c>
      <c r="O213" s="174"/>
      <c r="P213" s="173" t="s">
        <v>351</v>
      </c>
      <c r="Q213" s="174"/>
      <c r="R213" s="306"/>
      <c r="S213" s="296"/>
      <c r="T213" s="297"/>
      <c r="U213" s="16"/>
    </row>
    <row r="214" spans="2:21" ht="23" thickBot="1" x14ac:dyDescent="0.6">
      <c r="B214" s="101"/>
      <c r="C214" s="78">
        <v>44287</v>
      </c>
      <c r="D214" s="15"/>
      <c r="E214" s="15"/>
      <c r="F214" s="173" t="s">
        <v>362</v>
      </c>
      <c r="G214" s="186"/>
      <c r="H214" s="174"/>
      <c r="I214" s="15"/>
      <c r="J214" s="15"/>
      <c r="K214" s="119"/>
      <c r="L214" s="119"/>
      <c r="M214" s="15"/>
      <c r="N214" s="15"/>
      <c r="O214" s="15"/>
      <c r="P214" s="290"/>
      <c r="Q214" s="291"/>
      <c r="R214" s="15"/>
      <c r="S214" s="15"/>
      <c r="T214" s="15"/>
      <c r="U214" s="16"/>
    </row>
    <row r="215" spans="2:21" ht="18" thickBot="1" x14ac:dyDescent="0.6">
      <c r="B215" s="14"/>
      <c r="C215" s="15"/>
      <c r="D215" s="15"/>
      <c r="E215" s="15"/>
      <c r="F215" s="15"/>
      <c r="G215" s="15"/>
      <c r="H215" s="15"/>
      <c r="I215" s="15"/>
      <c r="J215" s="15"/>
      <c r="K215" s="119"/>
      <c r="L215" s="119"/>
      <c r="M215" s="15"/>
      <c r="N215" s="15"/>
      <c r="O215" s="15"/>
      <c r="P215" s="15"/>
      <c r="Q215" s="15"/>
      <c r="R215" s="15"/>
      <c r="S215" s="15"/>
      <c r="T215" s="15"/>
      <c r="U215" s="16"/>
    </row>
    <row r="216" spans="2:21" ht="23" thickBot="1" x14ac:dyDescent="0.6">
      <c r="B216" s="101" t="str">
        <f>'B③-1【営業部】予算仕訳'!B165</f>
        <v>1A</v>
      </c>
      <c r="C216" s="78">
        <f>'B③-1【営業部】予算仕訳'!C165</f>
        <v>44316</v>
      </c>
      <c r="D216" s="173">
        <f>'B③-1【営業部】予算仕訳'!O165</f>
        <v>199</v>
      </c>
      <c r="E216" s="174"/>
      <c r="F216" s="173" t="str">
        <f>'B③-1【営業部】予算仕訳'!P165</f>
        <v>仮勘定</v>
      </c>
      <c r="G216" s="186"/>
      <c r="H216" s="174"/>
      <c r="I216" s="173" t="str">
        <f>B⓵_マスタ登録!$F$134</f>
        <v>営業部</v>
      </c>
      <c r="J216" s="174"/>
      <c r="K216" s="298">
        <f>'B③-1【営業部】予算仕訳'!K165:M165</f>
        <v>950</v>
      </c>
      <c r="L216" s="299"/>
      <c r="M216" s="300"/>
      <c r="N216" s="287"/>
      <c r="O216" s="288"/>
      <c r="P216" s="319">
        <f>P214-N216+K216</f>
        <v>950</v>
      </c>
      <c r="Q216" s="321"/>
      <c r="R216" s="48" t="s">
        <v>458</v>
      </c>
      <c r="S216" s="292" t="s">
        <v>406</v>
      </c>
      <c r="T216" s="293"/>
      <c r="U216" s="16"/>
    </row>
    <row r="217" spans="2:21" ht="18" thickBot="1" x14ac:dyDescent="0.6">
      <c r="B217" s="14"/>
      <c r="C217" s="15"/>
      <c r="D217" s="15"/>
      <c r="E217" s="15"/>
      <c r="F217" s="15"/>
      <c r="G217" s="15"/>
      <c r="H217" s="15"/>
      <c r="I217" s="15"/>
      <c r="J217" s="15"/>
      <c r="K217" s="15"/>
      <c r="L217" s="15"/>
      <c r="M217" s="15"/>
      <c r="N217" s="15"/>
      <c r="O217" s="15"/>
      <c r="P217" s="15"/>
      <c r="Q217" s="15"/>
      <c r="R217" s="15"/>
      <c r="S217" s="15"/>
      <c r="T217" s="15"/>
      <c r="U217" s="16"/>
    </row>
    <row r="218" spans="2:21" ht="23" thickBot="1" x14ac:dyDescent="0.6">
      <c r="B218" s="101" t="str">
        <f>'B③-1【営業部】予算仕訳'!B168</f>
        <v>２A</v>
      </c>
      <c r="C218" s="78">
        <f>'B③-1【営業部】予算仕訳'!C168</f>
        <v>44347</v>
      </c>
      <c r="D218" s="173">
        <f>'B③-1【営業部】予算仕訳'!O168</f>
        <v>199</v>
      </c>
      <c r="E218" s="174"/>
      <c r="F218" s="173" t="str">
        <f>'B③-1【営業部】予算仕訳'!P168</f>
        <v>仮勘定</v>
      </c>
      <c r="G218" s="186"/>
      <c r="H218" s="174"/>
      <c r="I218" s="173" t="str">
        <f>'B③-1【営業部】予算仕訳'!I168:J168</f>
        <v>営業部</v>
      </c>
      <c r="J218" s="174"/>
      <c r="K218" s="298">
        <f>'B③-1【営業部】予算仕訳'!K168:M168</f>
        <v>1045</v>
      </c>
      <c r="L218" s="299"/>
      <c r="M218" s="300"/>
      <c r="N218" s="287"/>
      <c r="O218" s="288"/>
      <c r="P218" s="319">
        <f>P216-N218+K218</f>
        <v>1995</v>
      </c>
      <c r="Q218" s="321"/>
      <c r="R218" s="48" t="s">
        <v>458</v>
      </c>
      <c r="S218" s="292" t="s">
        <v>407</v>
      </c>
      <c r="T218" s="293"/>
      <c r="U218" s="16"/>
    </row>
    <row r="219" spans="2:21" ht="18" thickBot="1" x14ac:dyDescent="0.6">
      <c r="B219" s="14"/>
      <c r="C219" s="15"/>
      <c r="D219" s="15"/>
      <c r="E219" s="15"/>
      <c r="F219" s="15"/>
      <c r="G219" s="15"/>
      <c r="H219" s="15"/>
      <c r="I219" s="15"/>
      <c r="J219" s="15"/>
      <c r="K219" s="15"/>
      <c r="L219" s="15"/>
      <c r="M219" s="15"/>
      <c r="N219" s="15"/>
      <c r="O219" s="15"/>
      <c r="P219" s="15"/>
      <c r="Q219" s="15"/>
      <c r="R219" s="15"/>
      <c r="S219" s="15"/>
      <c r="T219" s="15"/>
      <c r="U219" s="16"/>
    </row>
    <row r="220" spans="2:21" ht="23" thickBot="1" x14ac:dyDescent="0.6">
      <c r="B220" s="101" t="str">
        <f>'B③-1【営業部】予算仕訳'!B171</f>
        <v>3A</v>
      </c>
      <c r="C220" s="78">
        <f>'B③-1【営業部】予算仕訳'!C171</f>
        <v>44377</v>
      </c>
      <c r="D220" s="173">
        <f>'B③-1【営業部】予算仕訳'!O171</f>
        <v>199</v>
      </c>
      <c r="E220" s="174"/>
      <c r="F220" s="173" t="str">
        <f>'B③-1【営業部】予算仕訳'!P171</f>
        <v>仮勘定</v>
      </c>
      <c r="G220" s="186"/>
      <c r="H220" s="174"/>
      <c r="I220" s="173" t="str">
        <f>'B③-1【営業部】予算仕訳'!I171:J171</f>
        <v>営業部</v>
      </c>
      <c r="J220" s="174"/>
      <c r="K220" s="298">
        <f>'B③-1【営業部】予算仕訳'!K171:M171</f>
        <v>1150</v>
      </c>
      <c r="L220" s="299"/>
      <c r="M220" s="300"/>
      <c r="N220" s="287"/>
      <c r="O220" s="288"/>
      <c r="P220" s="319">
        <f>P218-N220+K220</f>
        <v>3145</v>
      </c>
      <c r="Q220" s="321"/>
      <c r="R220" s="48" t="s">
        <v>458</v>
      </c>
      <c r="S220" s="292" t="s">
        <v>408</v>
      </c>
      <c r="T220" s="293"/>
      <c r="U220" s="16"/>
    </row>
    <row r="221" spans="2:21" ht="18" thickBot="1" x14ac:dyDescent="0.6">
      <c r="B221" s="14"/>
      <c r="C221" s="15"/>
      <c r="D221" s="15"/>
      <c r="E221" s="15"/>
      <c r="F221" s="15"/>
      <c r="G221" s="15"/>
      <c r="H221" s="15"/>
      <c r="I221" s="15"/>
      <c r="J221" s="15"/>
      <c r="K221" s="15"/>
      <c r="L221" s="15"/>
      <c r="M221" s="15"/>
      <c r="N221" s="15"/>
      <c r="O221" s="15"/>
      <c r="P221" s="15"/>
      <c r="Q221" s="15"/>
      <c r="R221" s="15"/>
      <c r="S221" s="15"/>
      <c r="T221" s="15"/>
      <c r="U221" s="16"/>
    </row>
    <row r="222" spans="2:21" ht="23" thickBot="1" x14ac:dyDescent="0.6">
      <c r="B222" s="101" t="str">
        <f>'B③-1【営業部】予算仕訳'!B174</f>
        <v>4A</v>
      </c>
      <c r="C222" s="78">
        <f>'B③-1【営業部】予算仕訳'!C174</f>
        <v>44408</v>
      </c>
      <c r="D222" s="173">
        <f>'B③-1【営業部】予算仕訳'!O174</f>
        <v>199</v>
      </c>
      <c r="E222" s="174"/>
      <c r="F222" s="173" t="str">
        <f>'B③-1【営業部】予算仕訳'!P174</f>
        <v>仮勘定</v>
      </c>
      <c r="G222" s="186"/>
      <c r="H222" s="174"/>
      <c r="I222" s="173" t="str">
        <f>'B③-1【営業部】予算仕訳'!I174:J174</f>
        <v>営業部</v>
      </c>
      <c r="J222" s="174"/>
      <c r="K222" s="298">
        <f>'B③-1【営業部】予算仕訳'!K174:M174</f>
        <v>1264</v>
      </c>
      <c r="L222" s="299"/>
      <c r="M222" s="300"/>
      <c r="N222" s="287"/>
      <c r="O222" s="288"/>
      <c r="P222" s="319">
        <f>P220-N222+K222</f>
        <v>4409</v>
      </c>
      <c r="Q222" s="321"/>
      <c r="R222" s="48" t="s">
        <v>458</v>
      </c>
      <c r="S222" s="292" t="s">
        <v>409</v>
      </c>
      <c r="T222" s="293"/>
      <c r="U222" s="16"/>
    </row>
    <row r="223" spans="2:21" ht="18" thickBot="1" x14ac:dyDescent="0.6">
      <c r="B223" s="14"/>
      <c r="C223" s="15"/>
      <c r="D223" s="15"/>
      <c r="E223" s="15"/>
      <c r="F223" s="15"/>
      <c r="G223" s="15"/>
      <c r="H223" s="15"/>
      <c r="I223" s="15"/>
      <c r="J223" s="15"/>
      <c r="K223" s="15"/>
      <c r="L223" s="15"/>
      <c r="M223" s="15"/>
      <c r="N223" s="15"/>
      <c r="O223" s="15"/>
      <c r="P223" s="15"/>
      <c r="Q223" s="15"/>
      <c r="R223" s="15"/>
      <c r="S223" s="15"/>
      <c r="T223" s="15"/>
      <c r="U223" s="16"/>
    </row>
    <row r="224" spans="2:21" ht="23" thickBot="1" x14ac:dyDescent="0.6">
      <c r="B224" s="101" t="str">
        <f>'B③-1【営業部】予算仕訳'!B177</f>
        <v>5A</v>
      </c>
      <c r="C224" s="78">
        <f>'B③-1【営業部】予算仕訳'!C177</f>
        <v>44439</v>
      </c>
      <c r="D224" s="173">
        <f>'B③-1【営業部】予算仕訳'!O177</f>
        <v>199</v>
      </c>
      <c r="E224" s="174"/>
      <c r="F224" s="173" t="str">
        <f>'B③-1【営業部】予算仕訳'!P177</f>
        <v>仮勘定</v>
      </c>
      <c r="G224" s="186"/>
      <c r="H224" s="174"/>
      <c r="I224" s="173" t="str">
        <f>'B③-1【営業部】予算仕訳'!I177:J177</f>
        <v>営業部</v>
      </c>
      <c r="J224" s="174"/>
      <c r="K224" s="298">
        <f>'B③-1【営業部】予算仕訳'!K177:M177</f>
        <v>1387</v>
      </c>
      <c r="L224" s="299"/>
      <c r="M224" s="300"/>
      <c r="N224" s="287"/>
      <c r="O224" s="288"/>
      <c r="P224" s="319">
        <f>P222-N224+K224</f>
        <v>5796</v>
      </c>
      <c r="Q224" s="321"/>
      <c r="R224" s="48" t="s">
        <v>458</v>
      </c>
      <c r="S224" s="292" t="s">
        <v>410</v>
      </c>
      <c r="T224" s="293"/>
      <c r="U224" s="16"/>
    </row>
    <row r="225" spans="2:21" ht="18" thickBot="1" x14ac:dyDescent="0.6">
      <c r="B225" s="14"/>
      <c r="C225" s="15"/>
      <c r="D225" s="15"/>
      <c r="E225" s="15"/>
      <c r="F225" s="15"/>
      <c r="G225" s="15"/>
      <c r="H225" s="15"/>
      <c r="I225" s="15"/>
      <c r="J225" s="15"/>
      <c r="K225" s="15"/>
      <c r="L225" s="15"/>
      <c r="M225" s="15"/>
      <c r="N225" s="15"/>
      <c r="O225" s="15"/>
      <c r="P225" s="15"/>
      <c r="Q225" s="15"/>
      <c r="R225" s="15"/>
      <c r="S225" s="15"/>
      <c r="T225" s="15"/>
      <c r="U225" s="16"/>
    </row>
    <row r="226" spans="2:21" ht="23" thickBot="1" x14ac:dyDescent="0.6">
      <c r="B226" s="101" t="str">
        <f>'B③-1【営業部】予算仕訳'!B180</f>
        <v>6A</v>
      </c>
      <c r="C226" s="78">
        <f>'B③-1【営業部】予算仕訳'!C180</f>
        <v>44469</v>
      </c>
      <c r="D226" s="173">
        <f>'B③-1【営業部】予算仕訳'!O180</f>
        <v>199</v>
      </c>
      <c r="E226" s="174"/>
      <c r="F226" s="173" t="str">
        <f>'B③-1【営業部】予算仕訳'!P180</f>
        <v>仮勘定</v>
      </c>
      <c r="G226" s="186"/>
      <c r="H226" s="174"/>
      <c r="I226" s="173" t="str">
        <f>'B③-1【営業部】予算仕訳'!I180:J180</f>
        <v>営業部</v>
      </c>
      <c r="J226" s="174"/>
      <c r="K226" s="298">
        <f>'B③-1【営業部】予算仕訳'!K180:M180</f>
        <v>1520</v>
      </c>
      <c r="L226" s="299"/>
      <c r="M226" s="300"/>
      <c r="N226" s="287"/>
      <c r="O226" s="288"/>
      <c r="P226" s="319">
        <f>P224-N226+K226</f>
        <v>7316</v>
      </c>
      <c r="Q226" s="321"/>
      <c r="R226" s="48" t="s">
        <v>458</v>
      </c>
      <c r="S226" s="292" t="s">
        <v>411</v>
      </c>
      <c r="T226" s="293"/>
      <c r="U226" s="16"/>
    </row>
    <row r="227" spans="2:21" ht="18" thickBot="1" x14ac:dyDescent="0.6">
      <c r="B227" s="14"/>
      <c r="C227" s="15"/>
      <c r="D227" s="15"/>
      <c r="E227" s="15"/>
      <c r="F227" s="15"/>
      <c r="G227" s="15"/>
      <c r="H227" s="15"/>
      <c r="I227" s="15"/>
      <c r="J227" s="15"/>
      <c r="K227" s="15"/>
      <c r="L227" s="15"/>
      <c r="M227" s="15"/>
      <c r="N227" s="15"/>
      <c r="O227" s="15"/>
      <c r="P227" s="15"/>
      <c r="Q227" s="15"/>
      <c r="R227" s="15"/>
      <c r="S227" s="15"/>
      <c r="T227" s="15"/>
      <c r="U227" s="16"/>
    </row>
    <row r="228" spans="2:21" ht="23" thickBot="1" x14ac:dyDescent="0.6">
      <c r="B228" s="101" t="str">
        <f>'B③-1【営業部】予算仕訳'!B183</f>
        <v>7A</v>
      </c>
      <c r="C228" s="78">
        <f>'B③-1【営業部】予算仕訳'!C183</f>
        <v>44500</v>
      </c>
      <c r="D228" s="173">
        <f>'B③-1【営業部】予算仕訳'!O183</f>
        <v>199</v>
      </c>
      <c r="E228" s="174"/>
      <c r="F228" s="173" t="str">
        <f>'B③-1【営業部】予算仕訳'!P183</f>
        <v>仮勘定</v>
      </c>
      <c r="G228" s="186"/>
      <c r="H228" s="174"/>
      <c r="I228" s="173" t="str">
        <f>'B③-1【営業部】予算仕訳'!I183:J183</f>
        <v>営業部</v>
      </c>
      <c r="J228" s="174"/>
      <c r="K228" s="298">
        <f>'B③-1【営業部】予算仕訳'!K183:M183</f>
        <v>1672</v>
      </c>
      <c r="L228" s="299"/>
      <c r="M228" s="300"/>
      <c r="N228" s="287"/>
      <c r="O228" s="288"/>
      <c r="P228" s="319">
        <f>P226-N228+K228</f>
        <v>8988</v>
      </c>
      <c r="Q228" s="321"/>
      <c r="R228" s="48" t="s">
        <v>458</v>
      </c>
      <c r="S228" s="292" t="s">
        <v>412</v>
      </c>
      <c r="T228" s="293"/>
      <c r="U228" s="16"/>
    </row>
    <row r="229" spans="2:21" ht="18" thickBot="1" x14ac:dyDescent="0.6">
      <c r="B229" s="14"/>
      <c r="C229" s="15"/>
      <c r="D229" s="15"/>
      <c r="E229" s="15"/>
      <c r="F229" s="15"/>
      <c r="G229" s="15"/>
      <c r="H229" s="15"/>
      <c r="I229" s="15"/>
      <c r="J229" s="15"/>
      <c r="K229" s="15"/>
      <c r="L229" s="15"/>
      <c r="M229" s="15"/>
      <c r="N229" s="15"/>
      <c r="O229" s="15"/>
      <c r="P229" s="15"/>
      <c r="Q229" s="15"/>
      <c r="R229" s="15"/>
      <c r="S229" s="15"/>
      <c r="T229" s="15"/>
      <c r="U229" s="16"/>
    </row>
    <row r="230" spans="2:21" ht="23" thickBot="1" x14ac:dyDescent="0.6">
      <c r="B230" s="101" t="str">
        <f>'B③-1【営業部】予算仕訳'!B186</f>
        <v>8A</v>
      </c>
      <c r="C230" s="78">
        <f>'B③-1【営業部】予算仕訳'!C186</f>
        <v>44530</v>
      </c>
      <c r="D230" s="173">
        <f>'B③-1【営業部】予算仕訳'!O186</f>
        <v>199</v>
      </c>
      <c r="E230" s="174"/>
      <c r="F230" s="173" t="str">
        <f>'B③-1【営業部】予算仕訳'!P186</f>
        <v>仮勘定</v>
      </c>
      <c r="G230" s="186"/>
      <c r="H230" s="174"/>
      <c r="I230" s="173" t="str">
        <f>'B③-1【営業部】予算仕訳'!I189:J189</f>
        <v>営業部</v>
      </c>
      <c r="J230" s="174"/>
      <c r="K230" s="298">
        <f>'B③-1【営業部】予算仕訳'!K186:M186</f>
        <v>1834</v>
      </c>
      <c r="L230" s="299"/>
      <c r="M230" s="300"/>
      <c r="N230" s="287"/>
      <c r="O230" s="288"/>
      <c r="P230" s="319">
        <f>P228-N230+K230</f>
        <v>10822</v>
      </c>
      <c r="Q230" s="321"/>
      <c r="R230" s="48" t="s">
        <v>458</v>
      </c>
      <c r="S230" s="292" t="s">
        <v>413</v>
      </c>
      <c r="T230" s="293"/>
      <c r="U230" s="16"/>
    </row>
    <row r="231" spans="2:21" ht="18" thickBot="1" x14ac:dyDescent="0.6">
      <c r="B231" s="14"/>
      <c r="C231" s="15"/>
      <c r="D231" s="15"/>
      <c r="E231" s="15"/>
      <c r="F231" s="15"/>
      <c r="G231" s="15"/>
      <c r="H231" s="15"/>
      <c r="I231" s="15"/>
      <c r="J231" s="15"/>
      <c r="K231" s="15"/>
      <c r="L231" s="15"/>
      <c r="M231" s="15"/>
      <c r="N231" s="15"/>
      <c r="O231" s="15"/>
      <c r="P231" s="15"/>
      <c r="Q231" s="15"/>
      <c r="R231" s="15"/>
      <c r="S231" s="15"/>
      <c r="T231" s="15"/>
      <c r="U231" s="16"/>
    </row>
    <row r="232" spans="2:21" ht="23" thickBot="1" x14ac:dyDescent="0.6">
      <c r="B232" s="101" t="str">
        <f>'B③-1【営業部】予算仕訳'!B189</f>
        <v>9A</v>
      </c>
      <c r="C232" s="78">
        <f>'B③-1【営業部】予算仕訳'!C189</f>
        <v>44561</v>
      </c>
      <c r="D232" s="173">
        <f>'B③-1【営業部】予算仕訳'!O189</f>
        <v>199</v>
      </c>
      <c r="E232" s="174"/>
      <c r="F232" s="173" t="str">
        <f>'B③-1【営業部】予算仕訳'!P189</f>
        <v>仮勘定</v>
      </c>
      <c r="G232" s="186"/>
      <c r="H232" s="174"/>
      <c r="I232" s="173" t="str">
        <f>'B③-1【営業部】予算仕訳'!I189:J189</f>
        <v>営業部</v>
      </c>
      <c r="J232" s="174"/>
      <c r="K232" s="298">
        <f>'B③-1【営業部】予算仕訳'!K189:M189</f>
        <v>2014</v>
      </c>
      <c r="L232" s="299"/>
      <c r="M232" s="300"/>
      <c r="N232" s="287"/>
      <c r="O232" s="288"/>
      <c r="P232" s="319">
        <f>P230-N232+K232</f>
        <v>12836</v>
      </c>
      <c r="Q232" s="321"/>
      <c r="R232" s="48" t="s">
        <v>458</v>
      </c>
      <c r="S232" s="292" t="s">
        <v>414</v>
      </c>
      <c r="T232" s="293"/>
      <c r="U232" s="16"/>
    </row>
    <row r="233" spans="2:21" ht="18" thickBot="1" x14ac:dyDescent="0.6">
      <c r="B233" s="14"/>
      <c r="C233" s="15"/>
      <c r="D233" s="15"/>
      <c r="E233" s="15"/>
      <c r="F233" s="15"/>
      <c r="G233" s="15"/>
      <c r="H233" s="15"/>
      <c r="I233" s="15"/>
      <c r="J233" s="15"/>
      <c r="K233" s="15"/>
      <c r="L233" s="15"/>
      <c r="M233" s="15"/>
      <c r="N233" s="15"/>
      <c r="O233" s="15"/>
      <c r="P233" s="15"/>
      <c r="Q233" s="15"/>
      <c r="R233" s="15"/>
      <c r="S233" s="15"/>
      <c r="T233" s="15"/>
      <c r="U233" s="16"/>
    </row>
    <row r="234" spans="2:21" ht="23" thickBot="1" x14ac:dyDescent="0.6">
      <c r="B234" s="101" t="str">
        <f>'B③-1【営業部】予算仕訳'!B192</f>
        <v>10A</v>
      </c>
      <c r="C234" s="78">
        <f>'B③-1【営業部】予算仕訳'!C192</f>
        <v>44592</v>
      </c>
      <c r="D234" s="173">
        <f>'B③-1【営業部】予算仕訳'!O192</f>
        <v>199</v>
      </c>
      <c r="E234" s="174"/>
      <c r="F234" s="173" t="str">
        <f>'B③-1【営業部】予算仕訳'!P192</f>
        <v>仮勘定</v>
      </c>
      <c r="G234" s="186"/>
      <c r="H234" s="174"/>
      <c r="I234" s="173" t="str">
        <f>'B③-1【営業部】予算仕訳'!I192:J192</f>
        <v>営業部</v>
      </c>
      <c r="J234" s="174"/>
      <c r="K234" s="298">
        <f>'B③-1【営業部】予算仕訳'!K192:M192</f>
        <v>2214</v>
      </c>
      <c r="L234" s="299"/>
      <c r="M234" s="300"/>
      <c r="N234" s="287"/>
      <c r="O234" s="288"/>
      <c r="P234" s="319">
        <f>P232-N234+K234</f>
        <v>15050</v>
      </c>
      <c r="Q234" s="321"/>
      <c r="R234" s="48" t="s">
        <v>458</v>
      </c>
      <c r="S234" s="292" t="s">
        <v>415</v>
      </c>
      <c r="T234" s="293"/>
      <c r="U234" s="16"/>
    </row>
    <row r="235" spans="2:21" ht="18" thickBot="1" x14ac:dyDescent="0.6">
      <c r="B235" s="14"/>
      <c r="C235" s="15"/>
      <c r="D235" s="15"/>
      <c r="E235" s="15"/>
      <c r="F235" s="15"/>
      <c r="G235" s="15"/>
      <c r="H235" s="15"/>
      <c r="I235" s="15"/>
      <c r="J235" s="15"/>
      <c r="K235" s="15"/>
      <c r="L235" s="15"/>
      <c r="M235" s="15"/>
      <c r="N235" s="15"/>
      <c r="O235" s="15"/>
      <c r="P235" s="15"/>
      <c r="Q235" s="15"/>
      <c r="R235" s="15"/>
      <c r="S235" s="15"/>
      <c r="T235" s="15"/>
      <c r="U235" s="16"/>
    </row>
    <row r="236" spans="2:21" ht="23" thickBot="1" x14ac:dyDescent="0.6">
      <c r="B236" s="101" t="str">
        <f>'B③-1【営業部】予算仕訳'!B195</f>
        <v>11A</v>
      </c>
      <c r="C236" s="78">
        <f>'B③-1【営業部】予算仕訳'!C195</f>
        <v>44620</v>
      </c>
      <c r="D236" s="173">
        <f>'B③-1【営業部】予算仕訳'!O195</f>
        <v>199</v>
      </c>
      <c r="E236" s="174"/>
      <c r="F236" s="173" t="str">
        <f>'B③-1【営業部】予算仕訳'!P195</f>
        <v>仮勘定</v>
      </c>
      <c r="G236" s="186"/>
      <c r="H236" s="174"/>
      <c r="I236" s="173" t="str">
        <f>'B③-1【営業部】予算仕訳'!I195:J195</f>
        <v>営業部</v>
      </c>
      <c r="J236" s="174"/>
      <c r="K236" s="298">
        <f>'B③-1【営業部】予算仕訳'!K195:M195</f>
        <v>2432</v>
      </c>
      <c r="L236" s="299"/>
      <c r="M236" s="300"/>
      <c r="N236" s="287"/>
      <c r="O236" s="288"/>
      <c r="P236" s="319">
        <f>P234-N236+K236</f>
        <v>17482</v>
      </c>
      <c r="Q236" s="321"/>
      <c r="R236" s="48" t="s">
        <v>458</v>
      </c>
      <c r="S236" s="292" t="s">
        <v>416</v>
      </c>
      <c r="T236" s="293"/>
      <c r="U236" s="16"/>
    </row>
    <row r="237" spans="2:21" ht="18" thickBot="1" x14ac:dyDescent="0.6">
      <c r="B237" s="14"/>
      <c r="C237" s="15"/>
      <c r="D237" s="15"/>
      <c r="E237" s="15"/>
      <c r="F237" s="15"/>
      <c r="G237" s="15"/>
      <c r="H237" s="15"/>
      <c r="I237" s="15"/>
      <c r="J237" s="15"/>
      <c r="K237" s="15"/>
      <c r="L237" s="15"/>
      <c r="M237" s="15"/>
      <c r="N237" s="15"/>
      <c r="O237" s="15"/>
      <c r="P237" s="15"/>
      <c r="Q237" s="15"/>
      <c r="R237" s="15"/>
      <c r="S237" s="15"/>
      <c r="T237" s="15"/>
      <c r="U237" s="16"/>
    </row>
    <row r="238" spans="2:21" ht="23" thickBot="1" x14ac:dyDescent="0.6">
      <c r="B238" s="101" t="str">
        <f>'B③-1【営業部】予算仕訳'!B198</f>
        <v>12A</v>
      </c>
      <c r="C238" s="78">
        <f>'B③-1【営業部】予算仕訳'!C198</f>
        <v>44651</v>
      </c>
      <c r="D238" s="173">
        <f>'B③-1【営業部】予算仕訳'!O198</f>
        <v>199</v>
      </c>
      <c r="E238" s="174"/>
      <c r="F238" s="173" t="str">
        <f>'B③-1【営業部】予算仕訳'!P198</f>
        <v>仮勘定</v>
      </c>
      <c r="G238" s="186"/>
      <c r="H238" s="174"/>
      <c r="I238" s="173" t="str">
        <f>'B③-1【営業部】予算仕訳'!I198:J198</f>
        <v>営業部</v>
      </c>
      <c r="J238" s="174"/>
      <c r="K238" s="298"/>
      <c r="L238" s="299"/>
      <c r="M238" s="300"/>
      <c r="N238" s="287"/>
      <c r="O238" s="288"/>
      <c r="P238" s="319"/>
      <c r="Q238" s="321"/>
      <c r="R238" s="48" t="s">
        <v>458</v>
      </c>
      <c r="S238" s="292" t="s">
        <v>417</v>
      </c>
      <c r="T238" s="293"/>
      <c r="U238" s="16"/>
    </row>
    <row r="239" spans="2:21" x14ac:dyDescent="0.55000000000000004">
      <c r="B239" s="14"/>
      <c r="C239" s="15"/>
      <c r="D239" s="15"/>
      <c r="E239" s="15"/>
      <c r="F239" s="15"/>
      <c r="G239" s="15"/>
      <c r="H239" s="15"/>
      <c r="I239" s="15"/>
      <c r="J239" s="15"/>
      <c r="K239" s="15"/>
      <c r="L239" s="15"/>
      <c r="M239" s="15"/>
      <c r="N239" s="15"/>
      <c r="O239" s="15"/>
      <c r="P239" s="15"/>
      <c r="Q239" s="15"/>
      <c r="R239" s="15"/>
      <c r="S239" s="15"/>
      <c r="T239" s="15"/>
      <c r="U239" s="16"/>
    </row>
    <row r="240" spans="2:21" ht="18" thickBot="1" x14ac:dyDescent="0.6">
      <c r="B240" s="14"/>
      <c r="C240" s="15"/>
      <c r="D240" s="15"/>
      <c r="E240" s="15"/>
      <c r="F240" s="15"/>
      <c r="G240" s="15"/>
      <c r="H240" s="15"/>
      <c r="I240" s="15"/>
      <c r="J240" s="15"/>
      <c r="K240" s="15"/>
      <c r="L240" s="15"/>
      <c r="M240" s="15"/>
      <c r="N240" s="15"/>
      <c r="O240" s="15"/>
      <c r="P240" s="15"/>
      <c r="Q240" s="15"/>
      <c r="R240" s="15"/>
      <c r="S240" s="15"/>
      <c r="T240" s="15"/>
      <c r="U240" s="16"/>
    </row>
    <row r="241" spans="2:21" ht="23" thickBot="1" x14ac:dyDescent="0.6">
      <c r="B241" s="255" t="s">
        <v>349</v>
      </c>
      <c r="C241" s="235"/>
      <c r="D241" s="235"/>
      <c r="E241" s="235"/>
      <c r="F241" s="235"/>
      <c r="G241" s="235"/>
      <c r="H241" s="235"/>
      <c r="I241" s="235"/>
      <c r="J241" s="235"/>
      <c r="K241" s="235"/>
      <c r="L241" s="235"/>
      <c r="M241" s="235"/>
      <c r="N241" s="235"/>
      <c r="O241" s="235"/>
      <c r="P241" s="235"/>
      <c r="Q241" s="235"/>
      <c r="R241" s="235"/>
      <c r="S241" s="235"/>
      <c r="T241" s="236"/>
      <c r="U241" s="16"/>
    </row>
    <row r="242" spans="2:21" ht="18" thickBot="1" x14ac:dyDescent="0.6">
      <c r="B242" s="14"/>
      <c r="C242" s="15"/>
      <c r="D242" s="15"/>
      <c r="E242" s="15"/>
      <c r="F242" s="15"/>
      <c r="G242" s="15"/>
      <c r="H242" s="15"/>
      <c r="I242" s="15"/>
      <c r="J242" s="15"/>
      <c r="K242" s="15"/>
      <c r="L242" s="15"/>
      <c r="M242" s="15"/>
      <c r="N242" s="15"/>
      <c r="O242" s="15"/>
      <c r="P242" s="15"/>
      <c r="Q242" s="15"/>
      <c r="R242" s="15"/>
      <c r="S242" s="15"/>
      <c r="T242" s="15"/>
      <c r="U242" s="16"/>
    </row>
    <row r="243" spans="2:21" ht="23" thickBot="1" x14ac:dyDescent="0.6">
      <c r="B243" s="256" t="s">
        <v>358</v>
      </c>
      <c r="C243" s="174"/>
      <c r="D243" s="15"/>
      <c r="E243" s="15"/>
      <c r="F243" s="173" t="s">
        <v>360</v>
      </c>
      <c r="G243" s="186"/>
      <c r="H243" s="186"/>
      <c r="I243" s="186"/>
      <c r="J243" s="174"/>
      <c r="K243" s="15"/>
      <c r="L243" s="15"/>
      <c r="M243" s="15"/>
      <c r="N243" s="15"/>
      <c r="O243" s="15"/>
      <c r="P243" s="15"/>
      <c r="Q243" s="15"/>
      <c r="R243" s="15"/>
      <c r="S243" s="15"/>
      <c r="T243" s="15"/>
      <c r="U243" s="16"/>
    </row>
    <row r="244" spans="2:21" ht="23" thickBot="1" x14ac:dyDescent="0.6">
      <c r="B244" s="256" t="s">
        <v>356</v>
      </c>
      <c r="C244" s="174"/>
      <c r="D244" s="79" t="s">
        <v>361</v>
      </c>
      <c r="E244" s="51">
        <v>521</v>
      </c>
      <c r="F244" s="181" t="s">
        <v>74</v>
      </c>
      <c r="G244" s="197"/>
      <c r="H244" s="197"/>
      <c r="I244" s="197"/>
      <c r="J244" s="182"/>
      <c r="K244" s="43" t="s">
        <v>357</v>
      </c>
      <c r="L244" s="181" t="str">
        <f>B⓵_マスタ登録!L82</f>
        <v>借</v>
      </c>
      <c r="M244" s="182"/>
      <c r="N244" s="15"/>
      <c r="O244" s="15"/>
      <c r="P244" s="15"/>
      <c r="Q244" s="15"/>
      <c r="R244" s="15"/>
      <c r="S244" s="15"/>
      <c r="T244" s="15"/>
      <c r="U244" s="16"/>
    </row>
    <row r="245" spans="2:21" ht="23" thickBot="1" x14ac:dyDescent="0.6">
      <c r="B245" s="256" t="s">
        <v>286</v>
      </c>
      <c r="C245" s="174"/>
      <c r="D245" s="48" t="s">
        <v>361</v>
      </c>
      <c r="E245" s="51" t="str">
        <f>B⓵_マスタ登録!E$134</f>
        <v>①A</v>
      </c>
      <c r="F245" s="181" t="str">
        <f>B⓵_マスタ登録!F$134</f>
        <v>営業部</v>
      </c>
      <c r="G245" s="197"/>
      <c r="H245" s="197"/>
      <c r="I245" s="197"/>
      <c r="J245" s="182"/>
      <c r="K245" s="15"/>
      <c r="L245" s="15"/>
      <c r="M245" s="15"/>
      <c r="N245" s="15"/>
      <c r="O245" s="15"/>
      <c r="P245" s="15"/>
      <c r="Q245" s="15"/>
      <c r="R245" s="15"/>
      <c r="S245" s="15"/>
      <c r="T245" s="15"/>
      <c r="U245" s="16"/>
    </row>
    <row r="246" spans="2:21" ht="18" thickBot="1" x14ac:dyDescent="0.6">
      <c r="B246" s="14"/>
      <c r="C246" s="15"/>
      <c r="D246" s="15"/>
      <c r="E246" s="15"/>
      <c r="F246" s="15"/>
      <c r="G246" s="15"/>
      <c r="H246" s="15"/>
      <c r="I246" s="15"/>
      <c r="J246" s="15"/>
      <c r="K246" s="15"/>
      <c r="L246" s="15"/>
      <c r="M246" s="15"/>
      <c r="N246" s="15"/>
      <c r="O246" s="15"/>
      <c r="P246" s="15"/>
      <c r="Q246" s="15"/>
      <c r="R246" s="15"/>
      <c r="S246" s="15"/>
      <c r="T246" s="15"/>
      <c r="U246" s="16"/>
    </row>
    <row r="247" spans="2:21" ht="23" thickBot="1" x14ac:dyDescent="0.6">
      <c r="B247" s="301" t="s">
        <v>1</v>
      </c>
      <c r="C247" s="302" t="s">
        <v>313</v>
      </c>
      <c r="D247" s="303" t="s">
        <v>1</v>
      </c>
      <c r="E247" s="304"/>
      <c r="F247" s="303" t="s">
        <v>314</v>
      </c>
      <c r="G247" s="141"/>
      <c r="H247" s="304"/>
      <c r="I247" s="303" t="s">
        <v>286</v>
      </c>
      <c r="J247" s="304"/>
      <c r="K247" s="173" t="s">
        <v>350</v>
      </c>
      <c r="L247" s="186"/>
      <c r="M247" s="174"/>
      <c r="N247" s="173" t="s">
        <v>352</v>
      </c>
      <c r="O247" s="174"/>
      <c r="P247" s="173" t="s">
        <v>353</v>
      </c>
      <c r="Q247" s="174"/>
      <c r="R247" s="305" t="s">
        <v>354</v>
      </c>
      <c r="S247" s="294" t="s">
        <v>355</v>
      </c>
      <c r="T247" s="295"/>
      <c r="U247" s="16"/>
    </row>
    <row r="248" spans="2:21" ht="23" thickBot="1" x14ac:dyDescent="0.6">
      <c r="B248" s="276"/>
      <c r="C248" s="274"/>
      <c r="D248" s="237"/>
      <c r="E248" s="238"/>
      <c r="F248" s="237"/>
      <c r="G248" s="144"/>
      <c r="H248" s="238"/>
      <c r="I248" s="237"/>
      <c r="J248" s="238"/>
      <c r="K248" s="173" t="s">
        <v>351</v>
      </c>
      <c r="L248" s="186"/>
      <c r="M248" s="174"/>
      <c r="N248" s="173" t="s">
        <v>351</v>
      </c>
      <c r="O248" s="174"/>
      <c r="P248" s="173" t="s">
        <v>351</v>
      </c>
      <c r="Q248" s="174"/>
      <c r="R248" s="306"/>
      <c r="S248" s="296"/>
      <c r="T248" s="297"/>
      <c r="U248" s="16"/>
    </row>
    <row r="249" spans="2:21" ht="23" thickBot="1" x14ac:dyDescent="0.6">
      <c r="B249" s="101"/>
      <c r="C249" s="78">
        <v>44287</v>
      </c>
      <c r="D249" s="15"/>
      <c r="E249" s="15"/>
      <c r="F249" s="173" t="s">
        <v>362</v>
      </c>
      <c r="G249" s="186"/>
      <c r="H249" s="174"/>
      <c r="I249" s="15"/>
      <c r="J249" s="15"/>
      <c r="K249" s="119"/>
      <c r="L249" s="119"/>
      <c r="M249" s="15"/>
      <c r="N249" s="15"/>
      <c r="O249" s="15"/>
      <c r="P249" s="290"/>
      <c r="Q249" s="291"/>
      <c r="R249" s="15"/>
      <c r="S249" s="15"/>
      <c r="T249" s="15"/>
      <c r="U249" s="16"/>
    </row>
    <row r="250" spans="2:21" ht="18" thickBot="1" x14ac:dyDescent="0.6">
      <c r="B250" s="14"/>
      <c r="C250" s="15"/>
      <c r="D250" s="15"/>
      <c r="E250" s="15"/>
      <c r="F250" s="15"/>
      <c r="G250" s="15"/>
      <c r="H250" s="15"/>
      <c r="I250" s="15"/>
      <c r="J250" s="15"/>
      <c r="K250" s="119"/>
      <c r="L250" s="119"/>
      <c r="M250" s="15"/>
      <c r="N250" s="15"/>
      <c r="O250" s="15"/>
      <c r="P250" s="15"/>
      <c r="Q250" s="15"/>
      <c r="R250" s="15"/>
      <c r="S250" s="15"/>
      <c r="T250" s="15"/>
      <c r="U250" s="16"/>
    </row>
    <row r="251" spans="2:21" ht="23" thickBot="1" x14ac:dyDescent="0.6">
      <c r="B251" s="101" t="s">
        <v>418</v>
      </c>
      <c r="C251" s="78">
        <v>44316</v>
      </c>
      <c r="D251" s="173">
        <v>199</v>
      </c>
      <c r="E251" s="174"/>
      <c r="F251" s="173" t="s">
        <v>430</v>
      </c>
      <c r="G251" s="186"/>
      <c r="H251" s="174"/>
      <c r="I251" s="173" t="s">
        <v>431</v>
      </c>
      <c r="J251" s="174"/>
      <c r="K251" s="298">
        <f>'B③-1【営業部】予算仕訳'!K205:M205</f>
        <v>1500</v>
      </c>
      <c r="L251" s="299"/>
      <c r="M251" s="300"/>
      <c r="N251" s="287"/>
      <c r="O251" s="288"/>
      <c r="P251" s="319">
        <f>P249-N251+K251</f>
        <v>1500</v>
      </c>
      <c r="Q251" s="321"/>
      <c r="R251" s="48" t="s">
        <v>458</v>
      </c>
      <c r="S251" s="292" t="s">
        <v>432</v>
      </c>
      <c r="T251" s="293"/>
      <c r="U251" s="16"/>
    </row>
    <row r="252" spans="2:21" ht="18" thickBot="1" x14ac:dyDescent="0.6">
      <c r="B252" s="14"/>
      <c r="C252" s="15"/>
      <c r="D252" s="15"/>
      <c r="E252" s="15"/>
      <c r="F252" s="15"/>
      <c r="G252" s="15"/>
      <c r="H252" s="15"/>
      <c r="I252" s="15"/>
      <c r="J252" s="15"/>
      <c r="K252" s="15"/>
      <c r="L252" s="15"/>
      <c r="M252" s="15"/>
      <c r="N252" s="15"/>
      <c r="O252" s="15"/>
      <c r="P252" s="15"/>
      <c r="Q252" s="15"/>
      <c r="R252" s="15"/>
      <c r="S252" s="15"/>
      <c r="T252" s="15"/>
      <c r="U252" s="16"/>
    </row>
    <row r="253" spans="2:21" ht="23" thickBot="1" x14ac:dyDescent="0.6">
      <c r="B253" s="101" t="s">
        <v>419</v>
      </c>
      <c r="C253" s="78">
        <v>44347</v>
      </c>
      <c r="D253" s="173">
        <v>199</v>
      </c>
      <c r="E253" s="174"/>
      <c r="F253" s="173" t="s">
        <v>430</v>
      </c>
      <c r="G253" s="186"/>
      <c r="H253" s="174"/>
      <c r="I253" s="173" t="s">
        <v>431</v>
      </c>
      <c r="J253" s="174"/>
      <c r="K253" s="298">
        <f>'B③-1【営業部】予算仕訳'!K208:M208</f>
        <v>1500</v>
      </c>
      <c r="L253" s="299"/>
      <c r="M253" s="300"/>
      <c r="N253" s="287"/>
      <c r="O253" s="288"/>
      <c r="P253" s="319">
        <f>P251-N253+K253</f>
        <v>3000</v>
      </c>
      <c r="Q253" s="321"/>
      <c r="R253" s="48" t="s">
        <v>458</v>
      </c>
      <c r="S253" s="292" t="s">
        <v>433</v>
      </c>
      <c r="T253" s="293"/>
      <c r="U253" s="16"/>
    </row>
    <row r="254" spans="2:21" ht="18" thickBot="1" x14ac:dyDescent="0.6">
      <c r="B254" s="14"/>
      <c r="C254" s="15"/>
      <c r="D254" s="15"/>
      <c r="E254" s="15"/>
      <c r="F254" s="15"/>
      <c r="G254" s="15"/>
      <c r="H254" s="15"/>
      <c r="I254" s="15"/>
      <c r="J254" s="15"/>
      <c r="K254" s="15"/>
      <c r="L254" s="15"/>
      <c r="M254" s="15"/>
      <c r="N254" s="15"/>
      <c r="O254" s="15"/>
      <c r="P254" s="15"/>
      <c r="Q254" s="15"/>
      <c r="R254" s="15"/>
      <c r="S254" s="15"/>
      <c r="T254" s="15"/>
      <c r="U254" s="16"/>
    </row>
    <row r="255" spans="2:21" ht="23" thickBot="1" x14ac:dyDescent="0.6">
      <c r="B255" s="101" t="s">
        <v>420</v>
      </c>
      <c r="C255" s="78">
        <v>44377</v>
      </c>
      <c r="D255" s="173">
        <v>199</v>
      </c>
      <c r="E255" s="174"/>
      <c r="F255" s="173" t="s">
        <v>430</v>
      </c>
      <c r="G255" s="186"/>
      <c r="H255" s="174"/>
      <c r="I255" s="173" t="s">
        <v>431</v>
      </c>
      <c r="J255" s="174"/>
      <c r="K255" s="298">
        <f>'B③-1【営業部】予算仕訳'!K211:M211</f>
        <v>1500</v>
      </c>
      <c r="L255" s="299"/>
      <c r="M255" s="300"/>
      <c r="N255" s="287"/>
      <c r="O255" s="288"/>
      <c r="P255" s="319">
        <f>P253-N255+K255</f>
        <v>4500</v>
      </c>
      <c r="Q255" s="321"/>
      <c r="R255" s="48" t="s">
        <v>458</v>
      </c>
      <c r="S255" s="292" t="s">
        <v>434</v>
      </c>
      <c r="T255" s="293"/>
      <c r="U255" s="16"/>
    </row>
    <row r="256" spans="2:21" ht="18" thickBot="1" x14ac:dyDescent="0.6">
      <c r="B256" s="14"/>
      <c r="C256" s="15"/>
      <c r="D256" s="15"/>
      <c r="E256" s="15"/>
      <c r="F256" s="15"/>
      <c r="G256" s="15"/>
      <c r="H256" s="15"/>
      <c r="I256" s="15"/>
      <c r="J256" s="15"/>
      <c r="K256" s="15"/>
      <c r="L256" s="15"/>
      <c r="M256" s="15"/>
      <c r="N256" s="15"/>
      <c r="O256" s="15"/>
      <c r="P256" s="15"/>
      <c r="Q256" s="15"/>
      <c r="R256" s="15"/>
      <c r="S256" s="15"/>
      <c r="T256" s="15"/>
      <c r="U256" s="16"/>
    </row>
    <row r="257" spans="2:21" ht="23" thickBot="1" x14ac:dyDescent="0.6">
      <c r="B257" s="101" t="s">
        <v>421</v>
      </c>
      <c r="C257" s="78">
        <v>44408</v>
      </c>
      <c r="D257" s="173">
        <v>199</v>
      </c>
      <c r="E257" s="174"/>
      <c r="F257" s="173" t="s">
        <v>430</v>
      </c>
      <c r="G257" s="186"/>
      <c r="H257" s="174"/>
      <c r="I257" s="173" t="s">
        <v>431</v>
      </c>
      <c r="J257" s="174"/>
      <c r="K257" s="298">
        <f>'B③-1【営業部】予算仕訳'!K214:M214</f>
        <v>1500</v>
      </c>
      <c r="L257" s="299"/>
      <c r="M257" s="300"/>
      <c r="N257" s="287"/>
      <c r="O257" s="288"/>
      <c r="P257" s="319">
        <f>P255-N257+K257</f>
        <v>6000</v>
      </c>
      <c r="Q257" s="321"/>
      <c r="R257" s="48" t="s">
        <v>458</v>
      </c>
      <c r="S257" s="292" t="s">
        <v>435</v>
      </c>
      <c r="T257" s="293"/>
      <c r="U257" s="16"/>
    </row>
    <row r="258" spans="2:21" ht="18" thickBot="1" x14ac:dyDescent="0.6">
      <c r="B258" s="14"/>
      <c r="C258" s="15"/>
      <c r="D258" s="15"/>
      <c r="E258" s="15"/>
      <c r="F258" s="15"/>
      <c r="G258" s="15"/>
      <c r="H258" s="15"/>
      <c r="I258" s="15"/>
      <c r="J258" s="15"/>
      <c r="K258" s="15"/>
      <c r="L258" s="15"/>
      <c r="M258" s="15"/>
      <c r="N258" s="15"/>
      <c r="O258" s="15"/>
      <c r="P258" s="15"/>
      <c r="Q258" s="15"/>
      <c r="R258" s="15"/>
      <c r="S258" s="15"/>
      <c r="T258" s="15"/>
      <c r="U258" s="16"/>
    </row>
    <row r="259" spans="2:21" ht="23" thickBot="1" x14ac:dyDescent="0.6">
      <c r="B259" s="101" t="s">
        <v>422</v>
      </c>
      <c r="C259" s="78">
        <v>44439</v>
      </c>
      <c r="D259" s="173">
        <v>199</v>
      </c>
      <c r="E259" s="174"/>
      <c r="F259" s="173" t="s">
        <v>430</v>
      </c>
      <c r="G259" s="186"/>
      <c r="H259" s="174"/>
      <c r="I259" s="173" t="s">
        <v>431</v>
      </c>
      <c r="J259" s="174"/>
      <c r="K259" s="298">
        <f>'B③-1【営業部】予算仕訳'!K217:M217</f>
        <v>1500</v>
      </c>
      <c r="L259" s="299"/>
      <c r="M259" s="300"/>
      <c r="N259" s="287"/>
      <c r="O259" s="288"/>
      <c r="P259" s="319">
        <f>P257-N259+K259</f>
        <v>7500</v>
      </c>
      <c r="Q259" s="321"/>
      <c r="R259" s="48" t="s">
        <v>458</v>
      </c>
      <c r="S259" s="292" t="s">
        <v>436</v>
      </c>
      <c r="T259" s="293"/>
      <c r="U259" s="16"/>
    </row>
    <row r="260" spans="2:21" ht="18" thickBot="1" x14ac:dyDescent="0.6">
      <c r="B260" s="14"/>
      <c r="C260" s="15"/>
      <c r="D260" s="15"/>
      <c r="E260" s="15"/>
      <c r="F260" s="15"/>
      <c r="G260" s="15"/>
      <c r="H260" s="15"/>
      <c r="I260" s="15"/>
      <c r="J260" s="15"/>
      <c r="K260" s="15"/>
      <c r="L260" s="15"/>
      <c r="M260" s="15"/>
      <c r="N260" s="15"/>
      <c r="O260" s="15"/>
      <c r="P260" s="15"/>
      <c r="Q260" s="15"/>
      <c r="R260" s="15"/>
      <c r="S260" s="15"/>
      <c r="T260" s="15"/>
      <c r="U260" s="16"/>
    </row>
    <row r="261" spans="2:21" ht="23" thickBot="1" x14ac:dyDescent="0.6">
      <c r="B261" s="101" t="s">
        <v>423</v>
      </c>
      <c r="C261" s="78">
        <v>44469</v>
      </c>
      <c r="D261" s="173">
        <v>199</v>
      </c>
      <c r="E261" s="174"/>
      <c r="F261" s="173" t="s">
        <v>430</v>
      </c>
      <c r="G261" s="186"/>
      <c r="H261" s="174"/>
      <c r="I261" s="173" t="s">
        <v>431</v>
      </c>
      <c r="J261" s="174"/>
      <c r="K261" s="298">
        <f>'B③-1【営業部】予算仕訳'!K220:M220</f>
        <v>1500</v>
      </c>
      <c r="L261" s="299"/>
      <c r="M261" s="300"/>
      <c r="N261" s="287"/>
      <c r="O261" s="288"/>
      <c r="P261" s="319">
        <f>P259-N261+K261</f>
        <v>9000</v>
      </c>
      <c r="Q261" s="321"/>
      <c r="R261" s="48" t="s">
        <v>458</v>
      </c>
      <c r="S261" s="292" t="s">
        <v>437</v>
      </c>
      <c r="T261" s="293"/>
      <c r="U261" s="16"/>
    </row>
    <row r="262" spans="2:21" ht="18" thickBot="1" x14ac:dyDescent="0.6">
      <c r="B262" s="14"/>
      <c r="C262" s="15"/>
      <c r="D262" s="15"/>
      <c r="E262" s="15"/>
      <c r="F262" s="15"/>
      <c r="G262" s="15"/>
      <c r="H262" s="15"/>
      <c r="I262" s="15"/>
      <c r="J262" s="15"/>
      <c r="K262" s="15"/>
      <c r="L262" s="15"/>
      <c r="M262" s="15"/>
      <c r="N262" s="15"/>
      <c r="O262" s="15"/>
      <c r="P262" s="15"/>
      <c r="Q262" s="15"/>
      <c r="R262" s="15"/>
      <c r="S262" s="15"/>
      <c r="T262" s="15"/>
      <c r="U262" s="16"/>
    </row>
    <row r="263" spans="2:21" ht="23" thickBot="1" x14ac:dyDescent="0.6">
      <c r="B263" s="101" t="s">
        <v>424</v>
      </c>
      <c r="C263" s="78">
        <v>44500</v>
      </c>
      <c r="D263" s="173">
        <v>199</v>
      </c>
      <c r="E263" s="174"/>
      <c r="F263" s="173" t="s">
        <v>430</v>
      </c>
      <c r="G263" s="186"/>
      <c r="H263" s="174"/>
      <c r="I263" s="173" t="s">
        <v>431</v>
      </c>
      <c r="J263" s="174"/>
      <c r="K263" s="298">
        <f>'B③-1【営業部】予算仕訳'!K223:M223</f>
        <v>1500</v>
      </c>
      <c r="L263" s="299"/>
      <c r="M263" s="300"/>
      <c r="N263" s="287"/>
      <c r="O263" s="288"/>
      <c r="P263" s="319">
        <f>P261-N263+K263</f>
        <v>10500</v>
      </c>
      <c r="Q263" s="321"/>
      <c r="R263" s="48" t="s">
        <v>458</v>
      </c>
      <c r="S263" s="292" t="s">
        <v>438</v>
      </c>
      <c r="T263" s="293"/>
      <c r="U263" s="16"/>
    </row>
    <row r="264" spans="2:21" ht="18" thickBot="1" x14ac:dyDescent="0.6">
      <c r="B264" s="14"/>
      <c r="C264" s="15"/>
      <c r="D264" s="15"/>
      <c r="E264" s="15"/>
      <c r="F264" s="15"/>
      <c r="G264" s="15"/>
      <c r="H264" s="15"/>
      <c r="I264" s="15"/>
      <c r="J264" s="15"/>
      <c r="K264" s="15"/>
      <c r="L264" s="15"/>
      <c r="M264" s="15"/>
      <c r="N264" s="15"/>
      <c r="O264" s="15"/>
      <c r="P264" s="15"/>
      <c r="Q264" s="15"/>
      <c r="R264" s="15"/>
      <c r="S264" s="15"/>
      <c r="T264" s="15"/>
      <c r="U264" s="16"/>
    </row>
    <row r="265" spans="2:21" ht="23" thickBot="1" x14ac:dyDescent="0.6">
      <c r="B265" s="101" t="s">
        <v>425</v>
      </c>
      <c r="C265" s="78">
        <v>44530</v>
      </c>
      <c r="D265" s="173">
        <v>199</v>
      </c>
      <c r="E265" s="174"/>
      <c r="F265" s="173" t="s">
        <v>430</v>
      </c>
      <c r="G265" s="186"/>
      <c r="H265" s="174"/>
      <c r="I265" s="173" t="s">
        <v>431</v>
      </c>
      <c r="J265" s="174"/>
      <c r="K265" s="298">
        <f>'B③-1【営業部】予算仕訳'!K226:M226</f>
        <v>1500</v>
      </c>
      <c r="L265" s="299"/>
      <c r="M265" s="300"/>
      <c r="N265" s="287"/>
      <c r="O265" s="288"/>
      <c r="P265" s="319">
        <f>P263-N265+K265</f>
        <v>12000</v>
      </c>
      <c r="Q265" s="321"/>
      <c r="R265" s="48" t="s">
        <v>458</v>
      </c>
      <c r="S265" s="292" t="s">
        <v>439</v>
      </c>
      <c r="T265" s="293"/>
      <c r="U265" s="16"/>
    </row>
    <row r="266" spans="2:21" ht="18" thickBot="1" x14ac:dyDescent="0.6">
      <c r="B266" s="14"/>
      <c r="C266" s="15"/>
      <c r="D266" s="15"/>
      <c r="E266" s="15"/>
      <c r="F266" s="15"/>
      <c r="G266" s="15"/>
      <c r="H266" s="15"/>
      <c r="I266" s="15"/>
      <c r="J266" s="15"/>
      <c r="K266" s="15"/>
      <c r="L266" s="15"/>
      <c r="M266" s="15"/>
      <c r="N266" s="15"/>
      <c r="O266" s="15"/>
      <c r="P266" s="15"/>
      <c r="Q266" s="15"/>
      <c r="R266" s="15"/>
      <c r="S266" s="15"/>
      <c r="T266" s="15"/>
      <c r="U266" s="16"/>
    </row>
    <row r="267" spans="2:21" ht="23" thickBot="1" x14ac:dyDescent="0.6">
      <c r="B267" s="101" t="s">
        <v>426</v>
      </c>
      <c r="C267" s="78">
        <v>44561</v>
      </c>
      <c r="D267" s="173">
        <v>199</v>
      </c>
      <c r="E267" s="174"/>
      <c r="F267" s="173" t="s">
        <v>430</v>
      </c>
      <c r="G267" s="186"/>
      <c r="H267" s="174"/>
      <c r="I267" s="173" t="s">
        <v>431</v>
      </c>
      <c r="J267" s="174"/>
      <c r="K267" s="298">
        <f>'B③-1【営業部】予算仕訳'!K229:M229</f>
        <v>1500</v>
      </c>
      <c r="L267" s="299"/>
      <c r="M267" s="300"/>
      <c r="N267" s="287"/>
      <c r="O267" s="288"/>
      <c r="P267" s="319">
        <f>P265-N267+K267</f>
        <v>13500</v>
      </c>
      <c r="Q267" s="321"/>
      <c r="R267" s="48" t="s">
        <v>458</v>
      </c>
      <c r="S267" s="292" t="s">
        <v>440</v>
      </c>
      <c r="T267" s="293"/>
      <c r="U267" s="16"/>
    </row>
    <row r="268" spans="2:21" ht="18" thickBot="1" x14ac:dyDescent="0.6">
      <c r="B268" s="14"/>
      <c r="C268" s="15"/>
      <c r="D268" s="15"/>
      <c r="E268" s="15"/>
      <c r="F268" s="15"/>
      <c r="G268" s="15"/>
      <c r="H268" s="15"/>
      <c r="I268" s="15"/>
      <c r="J268" s="15"/>
      <c r="K268" s="15"/>
      <c r="L268" s="15"/>
      <c r="M268" s="15"/>
      <c r="N268" s="15"/>
      <c r="O268" s="15"/>
      <c r="P268" s="15"/>
      <c r="Q268" s="15"/>
      <c r="R268" s="15"/>
      <c r="S268" s="15"/>
      <c r="T268" s="15"/>
      <c r="U268" s="16"/>
    </row>
    <row r="269" spans="2:21" ht="23" thickBot="1" x14ac:dyDescent="0.6">
      <c r="B269" s="101" t="s">
        <v>427</v>
      </c>
      <c r="C269" s="78">
        <v>44592</v>
      </c>
      <c r="D269" s="173">
        <v>199</v>
      </c>
      <c r="E269" s="174"/>
      <c r="F269" s="173" t="s">
        <v>430</v>
      </c>
      <c r="G269" s="186"/>
      <c r="H269" s="174"/>
      <c r="I269" s="173" t="s">
        <v>431</v>
      </c>
      <c r="J269" s="174"/>
      <c r="K269" s="298">
        <f>'B③-1【営業部】予算仕訳'!K232:M232</f>
        <v>1500</v>
      </c>
      <c r="L269" s="299"/>
      <c r="M269" s="300"/>
      <c r="N269" s="287"/>
      <c r="O269" s="288"/>
      <c r="P269" s="319">
        <f>P267-N269+K269</f>
        <v>15000</v>
      </c>
      <c r="Q269" s="321"/>
      <c r="R269" s="48" t="s">
        <v>458</v>
      </c>
      <c r="S269" s="292" t="s">
        <v>441</v>
      </c>
      <c r="T269" s="293"/>
      <c r="U269" s="16"/>
    </row>
    <row r="270" spans="2:21" ht="18" thickBot="1" x14ac:dyDescent="0.6">
      <c r="B270" s="14"/>
      <c r="C270" s="15"/>
      <c r="D270" s="15"/>
      <c r="E270" s="15"/>
      <c r="F270" s="15"/>
      <c r="G270" s="15"/>
      <c r="H270" s="15"/>
      <c r="I270" s="15"/>
      <c r="J270" s="15"/>
      <c r="K270" s="15"/>
      <c r="L270" s="15"/>
      <c r="M270" s="15"/>
      <c r="N270" s="15"/>
      <c r="O270" s="15"/>
      <c r="P270" s="15"/>
      <c r="Q270" s="15"/>
      <c r="R270" s="15"/>
      <c r="S270" s="15"/>
      <c r="T270" s="15"/>
      <c r="U270" s="16"/>
    </row>
    <row r="271" spans="2:21" ht="23" thickBot="1" x14ac:dyDescent="0.6">
      <c r="B271" s="101" t="s">
        <v>428</v>
      </c>
      <c r="C271" s="78">
        <v>44620</v>
      </c>
      <c r="D271" s="173">
        <v>199</v>
      </c>
      <c r="E271" s="174"/>
      <c r="F271" s="173" t="s">
        <v>430</v>
      </c>
      <c r="G271" s="186"/>
      <c r="H271" s="174"/>
      <c r="I271" s="173" t="s">
        <v>431</v>
      </c>
      <c r="J271" s="174"/>
      <c r="K271" s="298">
        <f>'B③-1【営業部】予算仕訳'!K235:M235</f>
        <v>1500</v>
      </c>
      <c r="L271" s="299"/>
      <c r="M271" s="300"/>
      <c r="N271" s="287"/>
      <c r="O271" s="288"/>
      <c r="P271" s="319">
        <f>P269-N271+K271</f>
        <v>16500</v>
      </c>
      <c r="Q271" s="321"/>
      <c r="R271" s="48" t="s">
        <v>458</v>
      </c>
      <c r="S271" s="292" t="s">
        <v>442</v>
      </c>
      <c r="T271" s="293"/>
      <c r="U271" s="16"/>
    </row>
    <row r="272" spans="2:21" ht="18" thickBot="1" x14ac:dyDescent="0.6">
      <c r="B272" s="14"/>
      <c r="C272" s="15"/>
      <c r="D272" s="15"/>
      <c r="E272" s="15"/>
      <c r="F272" s="15"/>
      <c r="G272" s="15"/>
      <c r="H272" s="15"/>
      <c r="I272" s="15"/>
      <c r="J272" s="15"/>
      <c r="K272" s="15"/>
      <c r="L272" s="15"/>
      <c r="M272" s="15"/>
      <c r="N272" s="15"/>
      <c r="O272" s="15"/>
      <c r="P272" s="15"/>
      <c r="Q272" s="15"/>
      <c r="R272" s="15"/>
      <c r="S272" s="15"/>
      <c r="T272" s="15"/>
      <c r="U272" s="16"/>
    </row>
    <row r="273" spans="2:21" ht="23" thickBot="1" x14ac:dyDescent="0.6">
      <c r="B273" s="101" t="s">
        <v>429</v>
      </c>
      <c r="C273" s="78">
        <v>44651</v>
      </c>
      <c r="D273" s="173">
        <v>199</v>
      </c>
      <c r="E273" s="174"/>
      <c r="F273" s="173" t="s">
        <v>430</v>
      </c>
      <c r="G273" s="186"/>
      <c r="H273" s="174"/>
      <c r="I273" s="173" t="s">
        <v>431</v>
      </c>
      <c r="J273" s="174"/>
      <c r="K273" s="298"/>
      <c r="L273" s="299"/>
      <c r="M273" s="300"/>
      <c r="N273" s="287"/>
      <c r="O273" s="288"/>
      <c r="P273" s="319"/>
      <c r="Q273" s="321"/>
      <c r="R273" s="48" t="s">
        <v>458</v>
      </c>
      <c r="S273" s="292" t="s">
        <v>443</v>
      </c>
      <c r="T273" s="293"/>
      <c r="U273" s="16"/>
    </row>
    <row r="274" spans="2:21" x14ac:dyDescent="0.55000000000000004">
      <c r="B274" s="14"/>
      <c r="C274" s="15"/>
      <c r="D274" s="15"/>
      <c r="E274" s="15"/>
      <c r="F274" s="15"/>
      <c r="G274" s="15"/>
      <c r="H274" s="15"/>
      <c r="I274" s="15"/>
      <c r="J274" s="15"/>
      <c r="K274" s="15"/>
      <c r="L274" s="15"/>
      <c r="M274" s="15"/>
      <c r="N274" s="15"/>
      <c r="O274" s="15"/>
      <c r="P274" s="15"/>
      <c r="Q274" s="15"/>
      <c r="R274" s="15"/>
      <c r="S274" s="15"/>
      <c r="T274" s="15"/>
      <c r="U274" s="16"/>
    </row>
    <row r="275" spans="2:21" ht="18" thickBot="1" x14ac:dyDescent="0.6">
      <c r="B275" s="14"/>
      <c r="C275" s="15"/>
      <c r="D275" s="15"/>
      <c r="E275" s="15"/>
      <c r="F275" s="15"/>
      <c r="G275" s="15"/>
      <c r="H275" s="15"/>
      <c r="I275" s="15"/>
      <c r="J275" s="15"/>
      <c r="K275" s="15"/>
      <c r="L275" s="15"/>
      <c r="M275" s="15"/>
      <c r="N275" s="15"/>
      <c r="O275" s="15"/>
      <c r="P275" s="15"/>
      <c r="Q275" s="15"/>
      <c r="R275" s="15"/>
      <c r="S275" s="15"/>
      <c r="T275" s="15"/>
      <c r="U275" s="16"/>
    </row>
    <row r="276" spans="2:21" ht="23" thickBot="1" x14ac:dyDescent="0.6">
      <c r="B276" s="255" t="s">
        <v>349</v>
      </c>
      <c r="C276" s="235"/>
      <c r="D276" s="235"/>
      <c r="E276" s="235"/>
      <c r="F276" s="235"/>
      <c r="G276" s="235"/>
      <c r="H276" s="235"/>
      <c r="I276" s="235"/>
      <c r="J276" s="235"/>
      <c r="K276" s="235"/>
      <c r="L276" s="235"/>
      <c r="M276" s="235"/>
      <c r="N276" s="235"/>
      <c r="O276" s="235"/>
      <c r="P276" s="235"/>
      <c r="Q276" s="235"/>
      <c r="R276" s="235"/>
      <c r="S276" s="235"/>
      <c r="T276" s="236"/>
      <c r="U276" s="16"/>
    </row>
    <row r="277" spans="2:21" ht="18" thickBot="1" x14ac:dyDescent="0.6">
      <c r="B277" s="14"/>
      <c r="C277" s="15"/>
      <c r="D277" s="15"/>
      <c r="E277" s="15"/>
      <c r="F277" s="15"/>
      <c r="G277" s="15"/>
      <c r="H277" s="15"/>
      <c r="I277" s="15"/>
      <c r="J277" s="15"/>
      <c r="K277" s="15"/>
      <c r="L277" s="15"/>
      <c r="M277" s="15"/>
      <c r="N277" s="15"/>
      <c r="O277" s="15"/>
      <c r="P277" s="15"/>
      <c r="Q277" s="15"/>
      <c r="R277" s="15"/>
      <c r="S277" s="15"/>
      <c r="T277" s="15"/>
      <c r="U277" s="16"/>
    </row>
    <row r="278" spans="2:21" ht="23" thickBot="1" x14ac:dyDescent="0.6">
      <c r="B278" s="256" t="s">
        <v>358</v>
      </c>
      <c r="C278" s="174"/>
      <c r="D278" s="15"/>
      <c r="E278" s="15"/>
      <c r="F278" s="173" t="s">
        <v>360</v>
      </c>
      <c r="G278" s="186"/>
      <c r="H278" s="186"/>
      <c r="I278" s="186"/>
      <c r="J278" s="174"/>
      <c r="K278" s="15"/>
      <c r="L278" s="15"/>
      <c r="M278" s="15"/>
      <c r="N278" s="15"/>
      <c r="O278" s="15"/>
      <c r="P278" s="15"/>
      <c r="Q278" s="15"/>
      <c r="R278" s="15"/>
      <c r="S278" s="15"/>
      <c r="T278" s="15"/>
      <c r="U278" s="16"/>
    </row>
    <row r="279" spans="2:21" ht="23" thickBot="1" x14ac:dyDescent="0.6">
      <c r="B279" s="256" t="s">
        <v>356</v>
      </c>
      <c r="C279" s="174"/>
      <c r="D279" s="79" t="s">
        <v>361</v>
      </c>
      <c r="E279" s="51">
        <f>B⓵_マスタ登録!H82</f>
        <v>522</v>
      </c>
      <c r="F279" s="181" t="str">
        <f>B⓵_マスタ登録!I82</f>
        <v>固定販管費</v>
      </c>
      <c r="G279" s="197"/>
      <c r="H279" s="197"/>
      <c r="I279" s="197"/>
      <c r="J279" s="182"/>
      <c r="K279" s="43" t="s">
        <v>357</v>
      </c>
      <c r="L279" s="181" t="str">
        <f>B⓵_マスタ登録!L82</f>
        <v>借</v>
      </c>
      <c r="M279" s="182"/>
      <c r="N279" s="15"/>
      <c r="O279" s="15"/>
      <c r="P279" s="15"/>
      <c r="Q279" s="15"/>
      <c r="R279" s="15"/>
      <c r="S279" s="15"/>
      <c r="T279" s="15"/>
      <c r="U279" s="16"/>
    </row>
    <row r="280" spans="2:21" ht="23" thickBot="1" x14ac:dyDescent="0.6">
      <c r="B280" s="256" t="s">
        <v>286</v>
      </c>
      <c r="C280" s="174"/>
      <c r="D280" s="48" t="s">
        <v>361</v>
      </c>
      <c r="E280" s="51" t="str">
        <f>B⓵_マスタ登録!E$134</f>
        <v>①A</v>
      </c>
      <c r="F280" s="181" t="str">
        <f>B⓵_マスタ登録!F$134</f>
        <v>営業部</v>
      </c>
      <c r="G280" s="197"/>
      <c r="H280" s="197"/>
      <c r="I280" s="197"/>
      <c r="J280" s="182"/>
      <c r="K280" s="15"/>
      <c r="L280" s="15"/>
      <c r="M280" s="15"/>
      <c r="N280" s="15"/>
      <c r="O280" s="15"/>
      <c r="P280" s="15"/>
      <c r="Q280" s="15"/>
      <c r="R280" s="15"/>
      <c r="S280" s="15"/>
      <c r="T280" s="15"/>
      <c r="U280" s="16"/>
    </row>
    <row r="281" spans="2:21" ht="18" thickBot="1" x14ac:dyDescent="0.6">
      <c r="B281" s="14"/>
      <c r="C281" s="15"/>
      <c r="D281" s="15"/>
      <c r="E281" s="15"/>
      <c r="F281" s="15"/>
      <c r="G281" s="15"/>
      <c r="H281" s="15"/>
      <c r="I281" s="15"/>
      <c r="J281" s="15"/>
      <c r="K281" s="15"/>
      <c r="L281" s="15"/>
      <c r="M281" s="15"/>
      <c r="N281" s="15"/>
      <c r="O281" s="15"/>
      <c r="P281" s="15"/>
      <c r="Q281" s="15"/>
      <c r="R281" s="15"/>
      <c r="S281" s="15"/>
      <c r="T281" s="15"/>
      <c r="U281" s="16"/>
    </row>
    <row r="282" spans="2:21" ht="23" thickBot="1" x14ac:dyDescent="0.6">
      <c r="B282" s="301" t="s">
        <v>1</v>
      </c>
      <c r="C282" s="302" t="s">
        <v>313</v>
      </c>
      <c r="D282" s="303" t="s">
        <v>1</v>
      </c>
      <c r="E282" s="304"/>
      <c r="F282" s="303" t="s">
        <v>314</v>
      </c>
      <c r="G282" s="141"/>
      <c r="H282" s="304"/>
      <c r="I282" s="303" t="s">
        <v>286</v>
      </c>
      <c r="J282" s="304"/>
      <c r="K282" s="173" t="s">
        <v>350</v>
      </c>
      <c r="L282" s="186"/>
      <c r="M282" s="174"/>
      <c r="N282" s="173" t="s">
        <v>352</v>
      </c>
      <c r="O282" s="174"/>
      <c r="P282" s="173" t="s">
        <v>353</v>
      </c>
      <c r="Q282" s="174"/>
      <c r="R282" s="305" t="s">
        <v>354</v>
      </c>
      <c r="S282" s="294" t="s">
        <v>355</v>
      </c>
      <c r="T282" s="295"/>
      <c r="U282" s="16"/>
    </row>
    <row r="283" spans="2:21" ht="23" thickBot="1" x14ac:dyDescent="0.6">
      <c r="B283" s="276"/>
      <c r="C283" s="274"/>
      <c r="D283" s="237"/>
      <c r="E283" s="238"/>
      <c r="F283" s="237"/>
      <c r="G283" s="144"/>
      <c r="H283" s="238"/>
      <c r="I283" s="237"/>
      <c r="J283" s="238"/>
      <c r="K283" s="173" t="s">
        <v>351</v>
      </c>
      <c r="L283" s="186"/>
      <c r="M283" s="174"/>
      <c r="N283" s="173" t="s">
        <v>351</v>
      </c>
      <c r="O283" s="174"/>
      <c r="P283" s="173" t="s">
        <v>351</v>
      </c>
      <c r="Q283" s="174"/>
      <c r="R283" s="306"/>
      <c r="S283" s="296"/>
      <c r="T283" s="297"/>
      <c r="U283" s="16"/>
    </row>
    <row r="284" spans="2:21" ht="23" thickBot="1" x14ac:dyDescent="0.6">
      <c r="B284" s="101"/>
      <c r="C284" s="78">
        <v>44287</v>
      </c>
      <c r="D284" s="15"/>
      <c r="E284" s="15"/>
      <c r="F284" s="173" t="s">
        <v>362</v>
      </c>
      <c r="G284" s="186"/>
      <c r="H284" s="174"/>
      <c r="I284" s="15"/>
      <c r="J284" s="15"/>
      <c r="K284" s="119"/>
      <c r="L284" s="119"/>
      <c r="M284" s="15"/>
      <c r="N284" s="15"/>
      <c r="O284" s="15"/>
      <c r="P284" s="290"/>
      <c r="Q284" s="291"/>
      <c r="R284" s="15"/>
      <c r="S284" s="15"/>
      <c r="T284" s="15"/>
      <c r="U284" s="16"/>
    </row>
    <row r="285" spans="2:21" ht="18" thickBot="1" x14ac:dyDescent="0.6">
      <c r="B285" s="14"/>
      <c r="C285" s="15"/>
      <c r="D285" s="15"/>
      <c r="E285" s="15"/>
      <c r="F285" s="15"/>
      <c r="G285" s="15"/>
      <c r="H285" s="15"/>
      <c r="I285" s="15"/>
      <c r="J285" s="15"/>
      <c r="K285" s="119"/>
      <c r="L285" s="119"/>
      <c r="M285" s="15"/>
      <c r="N285" s="15"/>
      <c r="O285" s="15"/>
      <c r="P285" s="15"/>
      <c r="Q285" s="15"/>
      <c r="R285" s="15"/>
      <c r="S285" s="15"/>
      <c r="T285" s="15"/>
      <c r="U285" s="16"/>
    </row>
    <row r="286" spans="2:21" ht="23" thickBot="1" x14ac:dyDescent="0.6">
      <c r="B286" s="101" t="s">
        <v>418</v>
      </c>
      <c r="C286" s="78">
        <v>44316</v>
      </c>
      <c r="D286" s="173">
        <v>199</v>
      </c>
      <c r="E286" s="174"/>
      <c r="F286" s="173" t="s">
        <v>430</v>
      </c>
      <c r="G286" s="186"/>
      <c r="H286" s="174"/>
      <c r="I286" s="173" t="s">
        <v>431</v>
      </c>
      <c r="J286" s="174"/>
      <c r="K286" s="298">
        <f>'B③-1【営業部】予算仕訳'!K244:M244</f>
        <v>300</v>
      </c>
      <c r="L286" s="299"/>
      <c r="M286" s="300"/>
      <c r="N286" s="287"/>
      <c r="O286" s="288"/>
      <c r="P286" s="319">
        <f>P284-N286+K286</f>
        <v>300</v>
      </c>
      <c r="Q286" s="321"/>
      <c r="R286" s="48" t="s">
        <v>458</v>
      </c>
      <c r="S286" s="292" t="s">
        <v>444</v>
      </c>
      <c r="T286" s="293"/>
      <c r="U286" s="16"/>
    </row>
    <row r="287" spans="2:21" ht="18" thickBot="1" x14ac:dyDescent="0.6">
      <c r="B287" s="14"/>
      <c r="C287" s="15"/>
      <c r="D287" s="15"/>
      <c r="E287" s="15"/>
      <c r="F287" s="15"/>
      <c r="G287" s="15"/>
      <c r="H287" s="15"/>
      <c r="I287" s="15"/>
      <c r="J287" s="15"/>
      <c r="K287" s="15"/>
      <c r="L287" s="15"/>
      <c r="M287" s="15"/>
      <c r="N287" s="15"/>
      <c r="O287" s="15"/>
      <c r="P287" s="15"/>
      <c r="Q287" s="15"/>
      <c r="R287" s="15"/>
      <c r="S287" s="15"/>
      <c r="T287" s="15"/>
      <c r="U287" s="16"/>
    </row>
    <row r="288" spans="2:21" ht="23" thickBot="1" x14ac:dyDescent="0.6">
      <c r="B288" s="101" t="s">
        <v>419</v>
      </c>
      <c r="C288" s="78">
        <v>44347</v>
      </c>
      <c r="D288" s="173">
        <v>199</v>
      </c>
      <c r="E288" s="174"/>
      <c r="F288" s="173" t="s">
        <v>430</v>
      </c>
      <c r="G288" s="186"/>
      <c r="H288" s="174"/>
      <c r="I288" s="173" t="s">
        <v>431</v>
      </c>
      <c r="J288" s="174"/>
      <c r="K288" s="298">
        <f>'B③-1【営業部】予算仕訳'!K247:M247</f>
        <v>300</v>
      </c>
      <c r="L288" s="299"/>
      <c r="M288" s="300"/>
      <c r="N288" s="287"/>
      <c r="O288" s="288"/>
      <c r="P288" s="319">
        <f>P286-N288+K288</f>
        <v>600</v>
      </c>
      <c r="Q288" s="321"/>
      <c r="R288" s="48" t="s">
        <v>458</v>
      </c>
      <c r="S288" s="292" t="s">
        <v>445</v>
      </c>
      <c r="T288" s="293"/>
      <c r="U288" s="16"/>
    </row>
    <row r="289" spans="2:21" ht="18" thickBot="1" x14ac:dyDescent="0.6">
      <c r="B289" s="14"/>
      <c r="C289" s="15"/>
      <c r="D289" s="15"/>
      <c r="E289" s="15"/>
      <c r="F289" s="15"/>
      <c r="G289" s="15"/>
      <c r="H289" s="15"/>
      <c r="I289" s="15"/>
      <c r="J289" s="15"/>
      <c r="K289" s="15"/>
      <c r="L289" s="15"/>
      <c r="M289" s="15"/>
      <c r="N289" s="15"/>
      <c r="O289" s="15"/>
      <c r="P289" s="15"/>
      <c r="Q289" s="15"/>
      <c r="R289" s="15"/>
      <c r="S289" s="15"/>
      <c r="T289" s="15"/>
      <c r="U289" s="16"/>
    </row>
    <row r="290" spans="2:21" ht="23" thickBot="1" x14ac:dyDescent="0.6">
      <c r="B290" s="101" t="s">
        <v>420</v>
      </c>
      <c r="C290" s="78">
        <v>44377</v>
      </c>
      <c r="D290" s="173">
        <v>199</v>
      </c>
      <c r="E290" s="174"/>
      <c r="F290" s="173" t="s">
        <v>430</v>
      </c>
      <c r="G290" s="186"/>
      <c r="H290" s="174"/>
      <c r="I290" s="173" t="s">
        <v>431</v>
      </c>
      <c r="J290" s="174"/>
      <c r="K290" s="298">
        <f>'B③-1【営業部】予算仕訳'!K250:M250</f>
        <v>300</v>
      </c>
      <c r="L290" s="299"/>
      <c r="M290" s="300"/>
      <c r="N290" s="287"/>
      <c r="O290" s="288"/>
      <c r="P290" s="319">
        <f>P288-N290+K290</f>
        <v>900</v>
      </c>
      <c r="Q290" s="321"/>
      <c r="R290" s="48" t="s">
        <v>458</v>
      </c>
      <c r="S290" s="292" t="s">
        <v>446</v>
      </c>
      <c r="T290" s="293"/>
      <c r="U290" s="16"/>
    </row>
    <row r="291" spans="2:21" ht="18" thickBot="1" x14ac:dyDescent="0.6">
      <c r="B291" s="14"/>
      <c r="C291" s="15"/>
      <c r="D291" s="15"/>
      <c r="E291" s="15"/>
      <c r="F291" s="15"/>
      <c r="G291" s="15"/>
      <c r="H291" s="15"/>
      <c r="I291" s="15"/>
      <c r="J291" s="15"/>
      <c r="K291" s="15"/>
      <c r="L291" s="15"/>
      <c r="M291" s="15"/>
      <c r="N291" s="15"/>
      <c r="O291" s="15"/>
      <c r="P291" s="15"/>
      <c r="Q291" s="15"/>
      <c r="R291" s="15"/>
      <c r="S291" s="15"/>
      <c r="T291" s="15"/>
      <c r="U291" s="16"/>
    </row>
    <row r="292" spans="2:21" ht="23" thickBot="1" x14ac:dyDescent="0.6">
      <c r="B292" s="101" t="s">
        <v>421</v>
      </c>
      <c r="C292" s="78">
        <v>44408</v>
      </c>
      <c r="D292" s="173">
        <v>199</v>
      </c>
      <c r="E292" s="174"/>
      <c r="F292" s="173" t="s">
        <v>430</v>
      </c>
      <c r="G292" s="186"/>
      <c r="H292" s="174"/>
      <c r="I292" s="173" t="s">
        <v>431</v>
      </c>
      <c r="J292" s="174"/>
      <c r="K292" s="298">
        <f>'B③-1【営業部】予算仕訳'!K253:M253</f>
        <v>300</v>
      </c>
      <c r="L292" s="299"/>
      <c r="M292" s="300"/>
      <c r="N292" s="287"/>
      <c r="O292" s="288"/>
      <c r="P292" s="319">
        <f>P290-N292+K292</f>
        <v>1200</v>
      </c>
      <c r="Q292" s="321"/>
      <c r="R292" s="48" t="s">
        <v>458</v>
      </c>
      <c r="S292" s="292" t="s">
        <v>447</v>
      </c>
      <c r="T292" s="293"/>
      <c r="U292" s="16"/>
    </row>
    <row r="293" spans="2:21" ht="18" thickBot="1" x14ac:dyDescent="0.6">
      <c r="B293" s="14"/>
      <c r="C293" s="15"/>
      <c r="D293" s="15"/>
      <c r="E293" s="15"/>
      <c r="F293" s="15"/>
      <c r="G293" s="15"/>
      <c r="H293" s="15"/>
      <c r="I293" s="15"/>
      <c r="J293" s="15"/>
      <c r="K293" s="15"/>
      <c r="L293" s="15"/>
      <c r="M293" s="15"/>
      <c r="N293" s="15"/>
      <c r="O293" s="15"/>
      <c r="P293" s="15"/>
      <c r="Q293" s="15"/>
      <c r="R293" s="15"/>
      <c r="S293" s="15"/>
      <c r="T293" s="15"/>
      <c r="U293" s="16"/>
    </row>
    <row r="294" spans="2:21" ht="23" thickBot="1" x14ac:dyDescent="0.6">
      <c r="B294" s="101" t="s">
        <v>422</v>
      </c>
      <c r="C294" s="78">
        <v>44439</v>
      </c>
      <c r="D294" s="173">
        <v>199</v>
      </c>
      <c r="E294" s="174"/>
      <c r="F294" s="173" t="s">
        <v>430</v>
      </c>
      <c r="G294" s="186"/>
      <c r="H294" s="174"/>
      <c r="I294" s="173" t="s">
        <v>431</v>
      </c>
      <c r="J294" s="174"/>
      <c r="K294" s="298">
        <f>'B③-1【営業部】予算仕訳'!K253:M253</f>
        <v>300</v>
      </c>
      <c r="L294" s="299"/>
      <c r="M294" s="300"/>
      <c r="N294" s="287"/>
      <c r="O294" s="288"/>
      <c r="P294" s="319">
        <f>P292-N294+K294</f>
        <v>1500</v>
      </c>
      <c r="Q294" s="321"/>
      <c r="R294" s="48" t="s">
        <v>458</v>
      </c>
      <c r="S294" s="292" t="s">
        <v>448</v>
      </c>
      <c r="T294" s="293"/>
      <c r="U294" s="16"/>
    </row>
    <row r="295" spans="2:21" ht="18" thickBot="1" x14ac:dyDescent="0.6">
      <c r="B295" s="14"/>
      <c r="C295" s="15"/>
      <c r="D295" s="15"/>
      <c r="E295" s="15"/>
      <c r="F295" s="15"/>
      <c r="G295" s="15"/>
      <c r="H295" s="15"/>
      <c r="I295" s="15"/>
      <c r="J295" s="15"/>
      <c r="K295" s="15"/>
      <c r="L295" s="15"/>
      <c r="M295" s="15"/>
      <c r="N295" s="15"/>
      <c r="O295" s="15"/>
      <c r="P295" s="15"/>
      <c r="Q295" s="15"/>
      <c r="R295" s="15"/>
      <c r="S295" s="15"/>
      <c r="T295" s="15"/>
      <c r="U295" s="16"/>
    </row>
    <row r="296" spans="2:21" ht="23" thickBot="1" x14ac:dyDescent="0.6">
      <c r="B296" s="101" t="s">
        <v>423</v>
      </c>
      <c r="C296" s="78">
        <v>44469</v>
      </c>
      <c r="D296" s="173">
        <v>199</v>
      </c>
      <c r="E296" s="174"/>
      <c r="F296" s="173" t="s">
        <v>430</v>
      </c>
      <c r="G296" s="186"/>
      <c r="H296" s="174"/>
      <c r="I296" s="173" t="s">
        <v>431</v>
      </c>
      <c r="J296" s="174"/>
      <c r="K296" s="298">
        <f>'B③-1【営業部】予算仕訳'!K259:M259</f>
        <v>300</v>
      </c>
      <c r="L296" s="299"/>
      <c r="M296" s="300"/>
      <c r="N296" s="287"/>
      <c r="O296" s="288"/>
      <c r="P296" s="319">
        <f>P294-N296+K296</f>
        <v>1800</v>
      </c>
      <c r="Q296" s="321"/>
      <c r="R296" s="48" t="s">
        <v>458</v>
      </c>
      <c r="S296" s="292" t="s">
        <v>449</v>
      </c>
      <c r="T296" s="293"/>
      <c r="U296" s="16"/>
    </row>
    <row r="297" spans="2:21" ht="18" thickBot="1" x14ac:dyDescent="0.6">
      <c r="B297" s="14"/>
      <c r="C297" s="15"/>
      <c r="D297" s="15"/>
      <c r="E297" s="15"/>
      <c r="F297" s="15"/>
      <c r="G297" s="15"/>
      <c r="H297" s="15"/>
      <c r="I297" s="15"/>
      <c r="J297" s="15"/>
      <c r="K297" s="15"/>
      <c r="L297" s="15"/>
      <c r="M297" s="15"/>
      <c r="N297" s="15"/>
      <c r="O297" s="15"/>
      <c r="P297" s="15"/>
      <c r="Q297" s="15"/>
      <c r="R297" s="15"/>
      <c r="S297" s="15"/>
      <c r="T297" s="15"/>
      <c r="U297" s="16"/>
    </row>
    <row r="298" spans="2:21" ht="23" thickBot="1" x14ac:dyDescent="0.6">
      <c r="B298" s="101" t="s">
        <v>424</v>
      </c>
      <c r="C298" s="78">
        <v>44500</v>
      </c>
      <c r="D298" s="173">
        <v>199</v>
      </c>
      <c r="E298" s="174"/>
      <c r="F298" s="173" t="s">
        <v>430</v>
      </c>
      <c r="G298" s="186"/>
      <c r="H298" s="174"/>
      <c r="I298" s="173" t="s">
        <v>431</v>
      </c>
      <c r="J298" s="174"/>
      <c r="K298" s="298">
        <f>'B③-1【営業部】予算仕訳'!K262:M262</f>
        <v>300</v>
      </c>
      <c r="L298" s="299"/>
      <c r="M298" s="300"/>
      <c r="N298" s="287"/>
      <c r="O298" s="288"/>
      <c r="P298" s="319">
        <f>P296-N298+K298</f>
        <v>2100</v>
      </c>
      <c r="Q298" s="321"/>
      <c r="R298" s="48" t="s">
        <v>458</v>
      </c>
      <c r="S298" s="292" t="s">
        <v>450</v>
      </c>
      <c r="T298" s="293"/>
      <c r="U298" s="16"/>
    </row>
    <row r="299" spans="2:21" ht="18" thickBot="1" x14ac:dyDescent="0.6">
      <c r="B299" s="14"/>
      <c r="C299" s="15"/>
      <c r="D299" s="15"/>
      <c r="E299" s="15"/>
      <c r="F299" s="15"/>
      <c r="G299" s="15"/>
      <c r="H299" s="15"/>
      <c r="I299" s="15"/>
      <c r="J299" s="15"/>
      <c r="K299" s="15"/>
      <c r="L299" s="15"/>
      <c r="M299" s="15"/>
      <c r="N299" s="15"/>
      <c r="O299" s="15"/>
      <c r="P299" s="15"/>
      <c r="Q299" s="15"/>
      <c r="R299" s="15"/>
      <c r="S299" s="15"/>
      <c r="T299" s="15"/>
      <c r="U299" s="16"/>
    </row>
    <row r="300" spans="2:21" ht="23" thickBot="1" x14ac:dyDescent="0.6">
      <c r="B300" s="101" t="s">
        <v>425</v>
      </c>
      <c r="C300" s="78">
        <v>44530</v>
      </c>
      <c r="D300" s="173">
        <v>199</v>
      </c>
      <c r="E300" s="174"/>
      <c r="F300" s="173" t="s">
        <v>430</v>
      </c>
      <c r="G300" s="186"/>
      <c r="H300" s="174"/>
      <c r="I300" s="173" t="s">
        <v>431</v>
      </c>
      <c r="J300" s="174"/>
      <c r="K300" s="298">
        <f>'B③-1【営業部】予算仕訳'!K265:M265</f>
        <v>300</v>
      </c>
      <c r="L300" s="299"/>
      <c r="M300" s="300"/>
      <c r="N300" s="287"/>
      <c r="O300" s="288"/>
      <c r="P300" s="319">
        <f>P298-N300+K300</f>
        <v>2400</v>
      </c>
      <c r="Q300" s="321"/>
      <c r="R300" s="48" t="s">
        <v>458</v>
      </c>
      <c r="S300" s="292" t="s">
        <v>451</v>
      </c>
      <c r="T300" s="293"/>
      <c r="U300" s="16"/>
    </row>
    <row r="301" spans="2:21" ht="18" thickBot="1" x14ac:dyDescent="0.6">
      <c r="B301" s="14"/>
      <c r="C301" s="15"/>
      <c r="D301" s="15"/>
      <c r="E301" s="15"/>
      <c r="F301" s="15"/>
      <c r="G301" s="15"/>
      <c r="H301" s="15"/>
      <c r="I301" s="15"/>
      <c r="J301" s="15"/>
      <c r="K301" s="15"/>
      <c r="L301" s="15"/>
      <c r="M301" s="15"/>
      <c r="N301" s="15"/>
      <c r="O301" s="15"/>
      <c r="P301" s="15"/>
      <c r="Q301" s="15"/>
      <c r="R301" s="15"/>
      <c r="S301" s="15"/>
      <c r="T301" s="15"/>
      <c r="U301" s="16"/>
    </row>
    <row r="302" spans="2:21" ht="23" thickBot="1" x14ac:dyDescent="0.6">
      <c r="B302" s="101" t="s">
        <v>426</v>
      </c>
      <c r="C302" s="78">
        <v>44561</v>
      </c>
      <c r="D302" s="173">
        <v>199</v>
      </c>
      <c r="E302" s="174"/>
      <c r="F302" s="173" t="s">
        <v>430</v>
      </c>
      <c r="G302" s="186"/>
      <c r="H302" s="174"/>
      <c r="I302" s="173" t="s">
        <v>431</v>
      </c>
      <c r="J302" s="174"/>
      <c r="K302" s="298">
        <f>'B③-1【営業部】予算仕訳'!K268:M268</f>
        <v>300</v>
      </c>
      <c r="L302" s="299"/>
      <c r="M302" s="300"/>
      <c r="N302" s="287"/>
      <c r="O302" s="288"/>
      <c r="P302" s="319">
        <f>P300-N302+K302</f>
        <v>2700</v>
      </c>
      <c r="Q302" s="321"/>
      <c r="R302" s="48" t="s">
        <v>458</v>
      </c>
      <c r="S302" s="292" t="s">
        <v>452</v>
      </c>
      <c r="T302" s="293"/>
      <c r="U302" s="16"/>
    </row>
    <row r="303" spans="2:21" ht="18" thickBot="1" x14ac:dyDescent="0.6">
      <c r="B303" s="14"/>
      <c r="C303" s="15"/>
      <c r="D303" s="15"/>
      <c r="E303" s="15"/>
      <c r="F303" s="15"/>
      <c r="G303" s="15"/>
      <c r="H303" s="15"/>
      <c r="I303" s="15"/>
      <c r="J303" s="15"/>
      <c r="K303" s="15"/>
      <c r="L303" s="15"/>
      <c r="M303" s="15"/>
      <c r="N303" s="15"/>
      <c r="O303" s="15"/>
      <c r="P303" s="15"/>
      <c r="Q303" s="15"/>
      <c r="R303" s="15"/>
      <c r="S303" s="15"/>
      <c r="T303" s="15"/>
      <c r="U303" s="16"/>
    </row>
    <row r="304" spans="2:21" ht="23" thickBot="1" x14ac:dyDescent="0.6">
      <c r="B304" s="101" t="s">
        <v>427</v>
      </c>
      <c r="C304" s="78">
        <v>44592</v>
      </c>
      <c r="D304" s="173">
        <v>199</v>
      </c>
      <c r="E304" s="174"/>
      <c r="F304" s="173" t="s">
        <v>430</v>
      </c>
      <c r="G304" s="186"/>
      <c r="H304" s="174"/>
      <c r="I304" s="173" t="s">
        <v>431</v>
      </c>
      <c r="J304" s="174"/>
      <c r="K304" s="298">
        <f>'B③-1【営業部】予算仕訳'!K271:M271</f>
        <v>300</v>
      </c>
      <c r="L304" s="299"/>
      <c r="M304" s="300"/>
      <c r="N304" s="287"/>
      <c r="O304" s="288"/>
      <c r="P304" s="319">
        <f>P302-N304+K304</f>
        <v>3000</v>
      </c>
      <c r="Q304" s="321"/>
      <c r="R304" s="48" t="s">
        <v>458</v>
      </c>
      <c r="S304" s="292" t="s">
        <v>453</v>
      </c>
      <c r="T304" s="293"/>
      <c r="U304" s="16"/>
    </row>
    <row r="305" spans="2:21" ht="18" thickBot="1" x14ac:dyDescent="0.6">
      <c r="B305" s="14"/>
      <c r="C305" s="15"/>
      <c r="D305" s="15"/>
      <c r="E305" s="15"/>
      <c r="F305" s="15"/>
      <c r="G305" s="15"/>
      <c r="H305" s="15"/>
      <c r="I305" s="15"/>
      <c r="J305" s="15"/>
      <c r="K305" s="15"/>
      <c r="L305" s="15"/>
      <c r="M305" s="15"/>
      <c r="N305" s="15"/>
      <c r="O305" s="15"/>
      <c r="P305" s="15"/>
      <c r="Q305" s="15"/>
      <c r="R305" s="15"/>
      <c r="S305" s="15"/>
      <c r="T305" s="15"/>
      <c r="U305" s="16"/>
    </row>
    <row r="306" spans="2:21" ht="23" thickBot="1" x14ac:dyDescent="0.6">
      <c r="B306" s="101" t="s">
        <v>428</v>
      </c>
      <c r="C306" s="78">
        <v>44620</v>
      </c>
      <c r="D306" s="173">
        <v>199</v>
      </c>
      <c r="E306" s="174"/>
      <c r="F306" s="173" t="s">
        <v>430</v>
      </c>
      <c r="G306" s="186"/>
      <c r="H306" s="174"/>
      <c r="I306" s="173" t="s">
        <v>431</v>
      </c>
      <c r="J306" s="174"/>
      <c r="K306" s="298">
        <f>'B③-1【営業部】予算仕訳'!K274:M274</f>
        <v>300</v>
      </c>
      <c r="L306" s="299"/>
      <c r="M306" s="300"/>
      <c r="N306" s="287"/>
      <c r="O306" s="288"/>
      <c r="P306" s="319">
        <f>P304-N306+K306</f>
        <v>3300</v>
      </c>
      <c r="Q306" s="321"/>
      <c r="R306" s="48" t="s">
        <v>458</v>
      </c>
      <c r="S306" s="292" t="s">
        <v>454</v>
      </c>
      <c r="T306" s="293"/>
      <c r="U306" s="16"/>
    </row>
    <row r="307" spans="2:21" ht="18" thickBot="1" x14ac:dyDescent="0.6">
      <c r="B307" s="14"/>
      <c r="C307" s="15"/>
      <c r="D307" s="15"/>
      <c r="E307" s="15"/>
      <c r="F307" s="15"/>
      <c r="G307" s="15"/>
      <c r="H307" s="15"/>
      <c r="I307" s="15"/>
      <c r="J307" s="15"/>
      <c r="K307" s="15"/>
      <c r="L307" s="15"/>
      <c r="M307" s="15"/>
      <c r="N307" s="15"/>
      <c r="O307" s="15"/>
      <c r="P307" s="15"/>
      <c r="Q307" s="15"/>
      <c r="R307" s="15"/>
      <c r="S307" s="15"/>
      <c r="T307" s="15"/>
      <c r="U307" s="16"/>
    </row>
    <row r="308" spans="2:21" ht="23" thickBot="1" x14ac:dyDescent="0.6">
      <c r="B308" s="101" t="s">
        <v>429</v>
      </c>
      <c r="C308" s="78">
        <v>44651</v>
      </c>
      <c r="D308" s="173">
        <v>199</v>
      </c>
      <c r="E308" s="174"/>
      <c r="F308" s="173" t="s">
        <v>430</v>
      </c>
      <c r="G308" s="186"/>
      <c r="H308" s="174"/>
      <c r="I308" s="173" t="s">
        <v>431</v>
      </c>
      <c r="J308" s="174"/>
      <c r="K308" s="298"/>
      <c r="L308" s="299"/>
      <c r="M308" s="300"/>
      <c r="N308" s="287"/>
      <c r="O308" s="288"/>
      <c r="P308" s="319"/>
      <c r="Q308" s="321"/>
      <c r="R308" s="48" t="s">
        <v>458</v>
      </c>
      <c r="S308" s="292" t="s">
        <v>455</v>
      </c>
      <c r="T308" s="293"/>
      <c r="U308" s="16"/>
    </row>
    <row r="309" spans="2:21" x14ac:dyDescent="0.55000000000000004">
      <c r="B309" s="17"/>
      <c r="C309" s="106"/>
      <c r="D309" s="106"/>
      <c r="E309" s="106"/>
      <c r="F309" s="106"/>
      <c r="G309" s="106"/>
      <c r="H309" s="106"/>
      <c r="I309" s="106"/>
      <c r="J309" s="106"/>
      <c r="K309" s="106"/>
      <c r="L309" s="106"/>
      <c r="M309" s="106"/>
      <c r="N309" s="106"/>
      <c r="O309" s="106"/>
      <c r="P309" s="106"/>
      <c r="Q309" s="106"/>
      <c r="R309" s="106"/>
      <c r="S309" s="106"/>
      <c r="T309" s="106"/>
      <c r="U309" s="18"/>
    </row>
  </sheetData>
  <mergeCells count="892">
    <mergeCell ref="P306:Q306"/>
    <mergeCell ref="S306:T306"/>
    <mergeCell ref="D308:E308"/>
    <mergeCell ref="F308:H308"/>
    <mergeCell ref="I308:J308"/>
    <mergeCell ref="K308:M308"/>
    <mergeCell ref="N308:O308"/>
    <mergeCell ref="P308:Q308"/>
    <mergeCell ref="S308:T308"/>
    <mergeCell ref="D306:E306"/>
    <mergeCell ref="F306:H306"/>
    <mergeCell ref="I306:J306"/>
    <mergeCell ref="K306:M306"/>
    <mergeCell ref="N306:O306"/>
    <mergeCell ref="P302:Q302"/>
    <mergeCell ref="S302:T302"/>
    <mergeCell ref="D304:E304"/>
    <mergeCell ref="F304:H304"/>
    <mergeCell ref="I304:J304"/>
    <mergeCell ref="K304:M304"/>
    <mergeCell ref="N304:O304"/>
    <mergeCell ref="P304:Q304"/>
    <mergeCell ref="S304:T304"/>
    <mergeCell ref="D302:E302"/>
    <mergeCell ref="F302:H302"/>
    <mergeCell ref="I302:J302"/>
    <mergeCell ref="K302:M302"/>
    <mergeCell ref="N302:O302"/>
    <mergeCell ref="P298:Q298"/>
    <mergeCell ref="S298:T298"/>
    <mergeCell ref="D300:E300"/>
    <mergeCell ref="F300:H300"/>
    <mergeCell ref="I300:J300"/>
    <mergeCell ref="K300:M300"/>
    <mergeCell ref="N300:O300"/>
    <mergeCell ref="P300:Q300"/>
    <mergeCell ref="S300:T300"/>
    <mergeCell ref="D298:E298"/>
    <mergeCell ref="F298:H298"/>
    <mergeCell ref="I298:J298"/>
    <mergeCell ref="K298:M298"/>
    <mergeCell ref="N298:O298"/>
    <mergeCell ref="P294:Q294"/>
    <mergeCell ref="S294:T294"/>
    <mergeCell ref="D296:E296"/>
    <mergeCell ref="F296:H296"/>
    <mergeCell ref="I296:J296"/>
    <mergeCell ref="K296:M296"/>
    <mergeCell ref="N296:O296"/>
    <mergeCell ref="P296:Q296"/>
    <mergeCell ref="S296:T296"/>
    <mergeCell ref="D294:E294"/>
    <mergeCell ref="F294:H294"/>
    <mergeCell ref="I294:J294"/>
    <mergeCell ref="K294:M294"/>
    <mergeCell ref="N294:O294"/>
    <mergeCell ref="P290:Q290"/>
    <mergeCell ref="S290:T290"/>
    <mergeCell ref="D292:E292"/>
    <mergeCell ref="F292:H292"/>
    <mergeCell ref="I292:J292"/>
    <mergeCell ref="K292:M292"/>
    <mergeCell ref="N292:O292"/>
    <mergeCell ref="P292:Q292"/>
    <mergeCell ref="S292:T292"/>
    <mergeCell ref="D290:E290"/>
    <mergeCell ref="F290:H290"/>
    <mergeCell ref="I290:J290"/>
    <mergeCell ref="K290:M290"/>
    <mergeCell ref="N290:O290"/>
    <mergeCell ref="S286:T286"/>
    <mergeCell ref="D288:E288"/>
    <mergeCell ref="F288:H288"/>
    <mergeCell ref="I288:J288"/>
    <mergeCell ref="K288:M288"/>
    <mergeCell ref="N288:O288"/>
    <mergeCell ref="P288:Q288"/>
    <mergeCell ref="S288:T288"/>
    <mergeCell ref="F284:H284"/>
    <mergeCell ref="P284:Q284"/>
    <mergeCell ref="D286:E286"/>
    <mergeCell ref="F286:H286"/>
    <mergeCell ref="I286:J286"/>
    <mergeCell ref="K286:M286"/>
    <mergeCell ref="N286:O286"/>
    <mergeCell ref="P286:Q286"/>
    <mergeCell ref="K282:M282"/>
    <mergeCell ref="N282:O282"/>
    <mergeCell ref="P282:Q282"/>
    <mergeCell ref="R282:R283"/>
    <mergeCell ref="S282:T283"/>
    <mergeCell ref="K283:M283"/>
    <mergeCell ref="N283:O283"/>
    <mergeCell ref="P283:Q283"/>
    <mergeCell ref="B280:C280"/>
    <mergeCell ref="F280:J280"/>
    <mergeCell ref="B282:B283"/>
    <mergeCell ref="C282:C283"/>
    <mergeCell ref="D282:E283"/>
    <mergeCell ref="F282:H283"/>
    <mergeCell ref="I282:J283"/>
    <mergeCell ref="B276:T276"/>
    <mergeCell ref="B278:C278"/>
    <mergeCell ref="F278:J278"/>
    <mergeCell ref="B279:C279"/>
    <mergeCell ref="F279:J279"/>
    <mergeCell ref="L279:M279"/>
    <mergeCell ref="P271:Q271"/>
    <mergeCell ref="S271:T271"/>
    <mergeCell ref="D273:E273"/>
    <mergeCell ref="F273:H273"/>
    <mergeCell ref="I273:J273"/>
    <mergeCell ref="K273:M273"/>
    <mergeCell ref="N273:O273"/>
    <mergeCell ref="P273:Q273"/>
    <mergeCell ref="S273:T273"/>
    <mergeCell ref="D271:E271"/>
    <mergeCell ref="F271:H271"/>
    <mergeCell ref="I271:J271"/>
    <mergeCell ref="K271:M271"/>
    <mergeCell ref="N271:O271"/>
    <mergeCell ref="P267:Q267"/>
    <mergeCell ref="S267:T267"/>
    <mergeCell ref="D269:E269"/>
    <mergeCell ref="F269:H269"/>
    <mergeCell ref="I269:J269"/>
    <mergeCell ref="K269:M269"/>
    <mergeCell ref="N269:O269"/>
    <mergeCell ref="P269:Q269"/>
    <mergeCell ref="S269:T269"/>
    <mergeCell ref="D267:E267"/>
    <mergeCell ref="F267:H267"/>
    <mergeCell ref="I267:J267"/>
    <mergeCell ref="K267:M267"/>
    <mergeCell ref="N267:O267"/>
    <mergeCell ref="P263:Q263"/>
    <mergeCell ref="S263:T263"/>
    <mergeCell ref="D265:E265"/>
    <mergeCell ref="F265:H265"/>
    <mergeCell ref="I265:J265"/>
    <mergeCell ref="K265:M265"/>
    <mergeCell ref="N265:O265"/>
    <mergeCell ref="P265:Q265"/>
    <mergeCell ref="S265:T265"/>
    <mergeCell ref="D263:E263"/>
    <mergeCell ref="F263:H263"/>
    <mergeCell ref="I263:J263"/>
    <mergeCell ref="K263:M263"/>
    <mergeCell ref="N263:O263"/>
    <mergeCell ref="P259:Q259"/>
    <mergeCell ref="S259:T259"/>
    <mergeCell ref="D261:E261"/>
    <mergeCell ref="F261:H261"/>
    <mergeCell ref="I261:J261"/>
    <mergeCell ref="K261:M261"/>
    <mergeCell ref="N261:O261"/>
    <mergeCell ref="P261:Q261"/>
    <mergeCell ref="S261:T261"/>
    <mergeCell ref="D259:E259"/>
    <mergeCell ref="F259:H259"/>
    <mergeCell ref="I259:J259"/>
    <mergeCell ref="K259:M259"/>
    <mergeCell ref="N259:O259"/>
    <mergeCell ref="P255:Q255"/>
    <mergeCell ref="S255:T255"/>
    <mergeCell ref="D257:E257"/>
    <mergeCell ref="F257:H257"/>
    <mergeCell ref="I257:J257"/>
    <mergeCell ref="K257:M257"/>
    <mergeCell ref="N257:O257"/>
    <mergeCell ref="P257:Q257"/>
    <mergeCell ref="S257:T257"/>
    <mergeCell ref="D255:E255"/>
    <mergeCell ref="F255:H255"/>
    <mergeCell ref="I255:J255"/>
    <mergeCell ref="K255:M255"/>
    <mergeCell ref="N255:O255"/>
    <mergeCell ref="S251:T251"/>
    <mergeCell ref="D253:E253"/>
    <mergeCell ref="F253:H253"/>
    <mergeCell ref="I253:J253"/>
    <mergeCell ref="K253:M253"/>
    <mergeCell ref="N253:O253"/>
    <mergeCell ref="P253:Q253"/>
    <mergeCell ref="S253:T253"/>
    <mergeCell ref="F249:H249"/>
    <mergeCell ref="P249:Q249"/>
    <mergeCell ref="D251:E251"/>
    <mergeCell ref="F251:H251"/>
    <mergeCell ref="I251:J251"/>
    <mergeCell ref="K251:M251"/>
    <mergeCell ref="N251:O251"/>
    <mergeCell ref="P251:Q251"/>
    <mergeCell ref="K247:M247"/>
    <mergeCell ref="N247:O247"/>
    <mergeCell ref="P247:Q247"/>
    <mergeCell ref="R247:R248"/>
    <mergeCell ref="S247:T248"/>
    <mergeCell ref="K248:M248"/>
    <mergeCell ref="N248:O248"/>
    <mergeCell ref="P248:Q248"/>
    <mergeCell ref="B247:B248"/>
    <mergeCell ref="C247:C248"/>
    <mergeCell ref="D247:E248"/>
    <mergeCell ref="F247:H248"/>
    <mergeCell ref="I247:J248"/>
    <mergeCell ref="B244:C244"/>
    <mergeCell ref="F244:J244"/>
    <mergeCell ref="L244:M244"/>
    <mergeCell ref="B245:C245"/>
    <mergeCell ref="F245:J245"/>
    <mergeCell ref="F138:J138"/>
    <mergeCell ref="B138:C138"/>
    <mergeCell ref="B136:T136"/>
    <mergeCell ref="B241:T241"/>
    <mergeCell ref="B243:C243"/>
    <mergeCell ref="F243:J243"/>
    <mergeCell ref="P236:Q236"/>
    <mergeCell ref="S236:T236"/>
    <mergeCell ref="D238:E238"/>
    <mergeCell ref="F238:H238"/>
    <mergeCell ref="I238:J238"/>
    <mergeCell ref="K238:M238"/>
    <mergeCell ref="N238:O238"/>
    <mergeCell ref="P238:Q238"/>
    <mergeCell ref="S238:T238"/>
    <mergeCell ref="D236:E236"/>
    <mergeCell ref="F236:H236"/>
    <mergeCell ref="I236:J236"/>
    <mergeCell ref="K236:M236"/>
    <mergeCell ref="P130:Q130"/>
    <mergeCell ref="S130:T130"/>
    <mergeCell ref="D132:E132"/>
    <mergeCell ref="F132:H132"/>
    <mergeCell ref="I132:J132"/>
    <mergeCell ref="K132:M132"/>
    <mergeCell ref="N132:O132"/>
    <mergeCell ref="P132:Q132"/>
    <mergeCell ref="S132:T132"/>
    <mergeCell ref="D130:E130"/>
    <mergeCell ref="F130:H130"/>
    <mergeCell ref="I130:J130"/>
    <mergeCell ref="K130:M130"/>
    <mergeCell ref="N130:O130"/>
    <mergeCell ref="P126:Q126"/>
    <mergeCell ref="S126:T126"/>
    <mergeCell ref="D128:E128"/>
    <mergeCell ref="F128:H128"/>
    <mergeCell ref="I128:J128"/>
    <mergeCell ref="K128:M128"/>
    <mergeCell ref="N128:O128"/>
    <mergeCell ref="P128:Q128"/>
    <mergeCell ref="S128:T128"/>
    <mergeCell ref="D126:E126"/>
    <mergeCell ref="F126:H126"/>
    <mergeCell ref="I126:J126"/>
    <mergeCell ref="K126:M126"/>
    <mergeCell ref="N126:O126"/>
    <mergeCell ref="P122:Q122"/>
    <mergeCell ref="S122:T122"/>
    <mergeCell ref="D124:E124"/>
    <mergeCell ref="F124:H124"/>
    <mergeCell ref="I124:J124"/>
    <mergeCell ref="K124:M124"/>
    <mergeCell ref="N124:O124"/>
    <mergeCell ref="P124:Q124"/>
    <mergeCell ref="S124:T124"/>
    <mergeCell ref="D122:E122"/>
    <mergeCell ref="F122:H122"/>
    <mergeCell ref="I122:J122"/>
    <mergeCell ref="K122:M122"/>
    <mergeCell ref="N122:O122"/>
    <mergeCell ref="P118:Q118"/>
    <mergeCell ref="S118:T118"/>
    <mergeCell ref="D120:E120"/>
    <mergeCell ref="F120:H120"/>
    <mergeCell ref="I120:J120"/>
    <mergeCell ref="K120:M120"/>
    <mergeCell ref="N120:O120"/>
    <mergeCell ref="P120:Q120"/>
    <mergeCell ref="S120:T120"/>
    <mergeCell ref="D118:E118"/>
    <mergeCell ref="F118:H118"/>
    <mergeCell ref="I118:J118"/>
    <mergeCell ref="K118:M118"/>
    <mergeCell ref="N118:O118"/>
    <mergeCell ref="P114:Q114"/>
    <mergeCell ref="S114:T114"/>
    <mergeCell ref="D116:E116"/>
    <mergeCell ref="F116:H116"/>
    <mergeCell ref="I116:J116"/>
    <mergeCell ref="K116:M116"/>
    <mergeCell ref="N116:O116"/>
    <mergeCell ref="P116:Q116"/>
    <mergeCell ref="S116:T116"/>
    <mergeCell ref="D114:E114"/>
    <mergeCell ref="F114:H114"/>
    <mergeCell ref="I114:J114"/>
    <mergeCell ref="K114:M114"/>
    <mergeCell ref="N114:O114"/>
    <mergeCell ref="S110:T110"/>
    <mergeCell ref="D112:E112"/>
    <mergeCell ref="F112:H112"/>
    <mergeCell ref="I112:J112"/>
    <mergeCell ref="K112:M112"/>
    <mergeCell ref="N112:O112"/>
    <mergeCell ref="P112:Q112"/>
    <mergeCell ref="S112:T112"/>
    <mergeCell ref="F108:H108"/>
    <mergeCell ref="P108:Q108"/>
    <mergeCell ref="D110:E110"/>
    <mergeCell ref="F110:H110"/>
    <mergeCell ref="I110:J110"/>
    <mergeCell ref="K110:M110"/>
    <mergeCell ref="N110:O110"/>
    <mergeCell ref="P110:Q110"/>
    <mergeCell ref="K106:M106"/>
    <mergeCell ref="N106:O106"/>
    <mergeCell ref="P106:Q106"/>
    <mergeCell ref="R106:R107"/>
    <mergeCell ref="S106:T107"/>
    <mergeCell ref="K107:M107"/>
    <mergeCell ref="N107:O107"/>
    <mergeCell ref="P107:Q107"/>
    <mergeCell ref="B104:C104"/>
    <mergeCell ref="F104:J104"/>
    <mergeCell ref="B106:B107"/>
    <mergeCell ref="C106:C107"/>
    <mergeCell ref="D106:E107"/>
    <mergeCell ref="F106:H107"/>
    <mergeCell ref="I106:J107"/>
    <mergeCell ref="B100:T100"/>
    <mergeCell ref="B102:C102"/>
    <mergeCell ref="F102:J102"/>
    <mergeCell ref="B103:C103"/>
    <mergeCell ref="F103:J103"/>
    <mergeCell ref="L103:M103"/>
    <mergeCell ref="P95:Q95"/>
    <mergeCell ref="S95:T95"/>
    <mergeCell ref="D97:E97"/>
    <mergeCell ref="F97:H97"/>
    <mergeCell ref="I97:J97"/>
    <mergeCell ref="K97:M97"/>
    <mergeCell ref="N97:O97"/>
    <mergeCell ref="P97:Q97"/>
    <mergeCell ref="S97:T97"/>
    <mergeCell ref="D95:E95"/>
    <mergeCell ref="F95:H95"/>
    <mergeCell ref="I95:J95"/>
    <mergeCell ref="K95:M95"/>
    <mergeCell ref="N95:O95"/>
    <mergeCell ref="P91:Q91"/>
    <mergeCell ref="S91:T91"/>
    <mergeCell ref="D93:E93"/>
    <mergeCell ref="F93:H93"/>
    <mergeCell ref="I93:J93"/>
    <mergeCell ref="K93:M93"/>
    <mergeCell ref="N93:O93"/>
    <mergeCell ref="P93:Q93"/>
    <mergeCell ref="S93:T93"/>
    <mergeCell ref="D91:E91"/>
    <mergeCell ref="F91:H91"/>
    <mergeCell ref="I91:J91"/>
    <mergeCell ref="K91:M91"/>
    <mergeCell ref="N91:O91"/>
    <mergeCell ref="P87:Q87"/>
    <mergeCell ref="S87:T87"/>
    <mergeCell ref="D89:E89"/>
    <mergeCell ref="F89:H89"/>
    <mergeCell ref="I89:J89"/>
    <mergeCell ref="K89:M89"/>
    <mergeCell ref="N89:O89"/>
    <mergeCell ref="P89:Q89"/>
    <mergeCell ref="S89:T89"/>
    <mergeCell ref="D87:E87"/>
    <mergeCell ref="F87:H87"/>
    <mergeCell ref="I87:J87"/>
    <mergeCell ref="K87:M87"/>
    <mergeCell ref="N87:O87"/>
    <mergeCell ref="P83:Q83"/>
    <mergeCell ref="S83:T83"/>
    <mergeCell ref="D85:E85"/>
    <mergeCell ref="F85:H85"/>
    <mergeCell ref="I85:J85"/>
    <mergeCell ref="K85:M85"/>
    <mergeCell ref="N85:O85"/>
    <mergeCell ref="P85:Q85"/>
    <mergeCell ref="S85:T85"/>
    <mergeCell ref="D83:E83"/>
    <mergeCell ref="F83:H83"/>
    <mergeCell ref="I83:J83"/>
    <mergeCell ref="K83:M83"/>
    <mergeCell ref="N83:O83"/>
    <mergeCell ref="P79:Q79"/>
    <mergeCell ref="S79:T79"/>
    <mergeCell ref="D81:E81"/>
    <mergeCell ref="F81:H81"/>
    <mergeCell ref="I81:J81"/>
    <mergeCell ref="K81:M81"/>
    <mergeCell ref="N81:O81"/>
    <mergeCell ref="P81:Q81"/>
    <mergeCell ref="S81:T81"/>
    <mergeCell ref="D79:E79"/>
    <mergeCell ref="F79:H79"/>
    <mergeCell ref="I79:J79"/>
    <mergeCell ref="K79:M79"/>
    <mergeCell ref="N79:O79"/>
    <mergeCell ref="S75:T75"/>
    <mergeCell ref="D77:E77"/>
    <mergeCell ref="F77:H77"/>
    <mergeCell ref="I77:J77"/>
    <mergeCell ref="K77:M77"/>
    <mergeCell ref="N77:O77"/>
    <mergeCell ref="P77:Q77"/>
    <mergeCell ref="S77:T77"/>
    <mergeCell ref="F73:H73"/>
    <mergeCell ref="P73:Q73"/>
    <mergeCell ref="D75:E75"/>
    <mergeCell ref="F75:H75"/>
    <mergeCell ref="I75:J75"/>
    <mergeCell ref="K75:M75"/>
    <mergeCell ref="N75:O75"/>
    <mergeCell ref="P75:Q75"/>
    <mergeCell ref="S71:T72"/>
    <mergeCell ref="K72:M72"/>
    <mergeCell ref="N72:O72"/>
    <mergeCell ref="P72:Q72"/>
    <mergeCell ref="F71:H72"/>
    <mergeCell ref="I71:J72"/>
    <mergeCell ref="K71:M71"/>
    <mergeCell ref="N71:O71"/>
    <mergeCell ref="P71:Q71"/>
    <mergeCell ref="N236:O236"/>
    <mergeCell ref="P232:Q232"/>
    <mergeCell ref="S232:T232"/>
    <mergeCell ref="D234:E234"/>
    <mergeCell ref="F234:H234"/>
    <mergeCell ref="I234:J234"/>
    <mergeCell ref="K234:M234"/>
    <mergeCell ref="N234:O234"/>
    <mergeCell ref="P234:Q234"/>
    <mergeCell ref="S234:T234"/>
    <mergeCell ref="D232:E232"/>
    <mergeCell ref="F232:H232"/>
    <mergeCell ref="I232:J232"/>
    <mergeCell ref="K232:M232"/>
    <mergeCell ref="N232:O232"/>
    <mergeCell ref="P228:Q228"/>
    <mergeCell ref="S228:T228"/>
    <mergeCell ref="D230:E230"/>
    <mergeCell ref="F230:H230"/>
    <mergeCell ref="I230:J230"/>
    <mergeCell ref="K230:M230"/>
    <mergeCell ref="N230:O230"/>
    <mergeCell ref="P230:Q230"/>
    <mergeCell ref="S230:T230"/>
    <mergeCell ref="D228:E228"/>
    <mergeCell ref="F228:H228"/>
    <mergeCell ref="I228:J228"/>
    <mergeCell ref="K228:M228"/>
    <mergeCell ref="N228:O228"/>
    <mergeCell ref="P224:Q224"/>
    <mergeCell ref="S224:T224"/>
    <mergeCell ref="D226:E226"/>
    <mergeCell ref="F226:H226"/>
    <mergeCell ref="I226:J226"/>
    <mergeCell ref="K226:M226"/>
    <mergeCell ref="N226:O226"/>
    <mergeCell ref="P226:Q226"/>
    <mergeCell ref="S226:T226"/>
    <mergeCell ref="D224:E224"/>
    <mergeCell ref="F224:H224"/>
    <mergeCell ref="I224:J224"/>
    <mergeCell ref="K224:M224"/>
    <mergeCell ref="N224:O224"/>
    <mergeCell ref="P220:Q220"/>
    <mergeCell ref="S220:T220"/>
    <mergeCell ref="D222:E222"/>
    <mergeCell ref="F222:H222"/>
    <mergeCell ref="I222:J222"/>
    <mergeCell ref="K222:M222"/>
    <mergeCell ref="N222:O222"/>
    <mergeCell ref="P222:Q222"/>
    <mergeCell ref="S222:T222"/>
    <mergeCell ref="D220:E220"/>
    <mergeCell ref="F220:H220"/>
    <mergeCell ref="I220:J220"/>
    <mergeCell ref="K220:M220"/>
    <mergeCell ref="N220:O220"/>
    <mergeCell ref="S216:T216"/>
    <mergeCell ref="D218:E218"/>
    <mergeCell ref="F218:H218"/>
    <mergeCell ref="I218:J218"/>
    <mergeCell ref="K218:M218"/>
    <mergeCell ref="N218:O218"/>
    <mergeCell ref="P218:Q218"/>
    <mergeCell ref="S218:T218"/>
    <mergeCell ref="F214:H214"/>
    <mergeCell ref="P214:Q214"/>
    <mergeCell ref="D216:E216"/>
    <mergeCell ref="F216:H216"/>
    <mergeCell ref="I216:J216"/>
    <mergeCell ref="K216:M216"/>
    <mergeCell ref="N216:O216"/>
    <mergeCell ref="P216:Q216"/>
    <mergeCell ref="K212:M212"/>
    <mergeCell ref="N212:O212"/>
    <mergeCell ref="P212:Q212"/>
    <mergeCell ref="R212:R213"/>
    <mergeCell ref="S212:T213"/>
    <mergeCell ref="K213:M213"/>
    <mergeCell ref="N213:O213"/>
    <mergeCell ref="P213:Q213"/>
    <mergeCell ref="B210:C210"/>
    <mergeCell ref="F210:J210"/>
    <mergeCell ref="B212:B213"/>
    <mergeCell ref="C212:C213"/>
    <mergeCell ref="D212:E213"/>
    <mergeCell ref="F212:H213"/>
    <mergeCell ref="I212:J213"/>
    <mergeCell ref="B206:T206"/>
    <mergeCell ref="B208:C208"/>
    <mergeCell ref="F208:J208"/>
    <mergeCell ref="B209:C209"/>
    <mergeCell ref="F209:J209"/>
    <mergeCell ref="L209:M209"/>
    <mergeCell ref="P201:Q201"/>
    <mergeCell ref="S201:T201"/>
    <mergeCell ref="D203:E203"/>
    <mergeCell ref="F203:H203"/>
    <mergeCell ref="I203:J203"/>
    <mergeCell ref="K203:M203"/>
    <mergeCell ref="N203:O203"/>
    <mergeCell ref="P203:Q203"/>
    <mergeCell ref="S203:T203"/>
    <mergeCell ref="D201:E201"/>
    <mergeCell ref="F201:H201"/>
    <mergeCell ref="I201:J201"/>
    <mergeCell ref="K201:M201"/>
    <mergeCell ref="N201:O201"/>
    <mergeCell ref="P197:Q197"/>
    <mergeCell ref="S197:T197"/>
    <mergeCell ref="D199:E199"/>
    <mergeCell ref="F199:H199"/>
    <mergeCell ref="I199:J199"/>
    <mergeCell ref="K199:M199"/>
    <mergeCell ref="N199:O199"/>
    <mergeCell ref="P199:Q199"/>
    <mergeCell ref="S199:T199"/>
    <mergeCell ref="D197:E197"/>
    <mergeCell ref="F197:H197"/>
    <mergeCell ref="I197:J197"/>
    <mergeCell ref="K197:M197"/>
    <mergeCell ref="N197:O197"/>
    <mergeCell ref="P193:Q193"/>
    <mergeCell ref="S193:T193"/>
    <mergeCell ref="D195:E195"/>
    <mergeCell ref="F195:H195"/>
    <mergeCell ref="I195:J195"/>
    <mergeCell ref="K195:M195"/>
    <mergeCell ref="N195:O195"/>
    <mergeCell ref="P195:Q195"/>
    <mergeCell ref="S195:T195"/>
    <mergeCell ref="D193:E193"/>
    <mergeCell ref="F193:H193"/>
    <mergeCell ref="I193:J193"/>
    <mergeCell ref="K193:M193"/>
    <mergeCell ref="N193:O193"/>
    <mergeCell ref="P189:Q189"/>
    <mergeCell ref="S189:T189"/>
    <mergeCell ref="D191:E191"/>
    <mergeCell ref="F191:H191"/>
    <mergeCell ref="I191:J191"/>
    <mergeCell ref="K191:M191"/>
    <mergeCell ref="N191:O191"/>
    <mergeCell ref="P191:Q191"/>
    <mergeCell ref="S191:T191"/>
    <mergeCell ref="D189:E189"/>
    <mergeCell ref="F189:H189"/>
    <mergeCell ref="I189:J189"/>
    <mergeCell ref="K189:M189"/>
    <mergeCell ref="N189:O189"/>
    <mergeCell ref="P185:Q185"/>
    <mergeCell ref="S185:T185"/>
    <mergeCell ref="D187:E187"/>
    <mergeCell ref="F187:H187"/>
    <mergeCell ref="I187:J187"/>
    <mergeCell ref="K187:M187"/>
    <mergeCell ref="N187:O187"/>
    <mergeCell ref="P187:Q187"/>
    <mergeCell ref="S187:T187"/>
    <mergeCell ref="D185:E185"/>
    <mergeCell ref="F185:H185"/>
    <mergeCell ref="I185:J185"/>
    <mergeCell ref="K185:M185"/>
    <mergeCell ref="N185:O185"/>
    <mergeCell ref="S181:T181"/>
    <mergeCell ref="D183:E183"/>
    <mergeCell ref="F183:H183"/>
    <mergeCell ref="I183:J183"/>
    <mergeCell ref="K183:M183"/>
    <mergeCell ref="N183:O183"/>
    <mergeCell ref="P183:Q183"/>
    <mergeCell ref="S183:T183"/>
    <mergeCell ref="F179:H179"/>
    <mergeCell ref="P179:Q179"/>
    <mergeCell ref="D181:E181"/>
    <mergeCell ref="F181:H181"/>
    <mergeCell ref="I181:J181"/>
    <mergeCell ref="K181:M181"/>
    <mergeCell ref="N181:O181"/>
    <mergeCell ref="P181:Q181"/>
    <mergeCell ref="K177:M177"/>
    <mergeCell ref="N177:O177"/>
    <mergeCell ref="P177:Q177"/>
    <mergeCell ref="R177:R178"/>
    <mergeCell ref="S177:T178"/>
    <mergeCell ref="K178:M178"/>
    <mergeCell ref="N178:O178"/>
    <mergeCell ref="P178:Q178"/>
    <mergeCell ref="B175:C175"/>
    <mergeCell ref="F175:J175"/>
    <mergeCell ref="B177:B178"/>
    <mergeCell ref="C177:C178"/>
    <mergeCell ref="D177:E178"/>
    <mergeCell ref="F177:H178"/>
    <mergeCell ref="I177:J178"/>
    <mergeCell ref="B171:T171"/>
    <mergeCell ref="B173:C173"/>
    <mergeCell ref="F173:J173"/>
    <mergeCell ref="B174:C174"/>
    <mergeCell ref="F174:J174"/>
    <mergeCell ref="L174:M174"/>
    <mergeCell ref="P166:Q166"/>
    <mergeCell ref="S166:T166"/>
    <mergeCell ref="D168:E168"/>
    <mergeCell ref="F168:H168"/>
    <mergeCell ref="I168:J168"/>
    <mergeCell ref="K168:M168"/>
    <mergeCell ref="N168:O168"/>
    <mergeCell ref="P168:Q168"/>
    <mergeCell ref="S168:T168"/>
    <mergeCell ref="D166:E166"/>
    <mergeCell ref="F166:H166"/>
    <mergeCell ref="I166:J166"/>
    <mergeCell ref="K166:M166"/>
    <mergeCell ref="N166:O166"/>
    <mergeCell ref="P162:Q162"/>
    <mergeCell ref="S162:T162"/>
    <mergeCell ref="D164:E164"/>
    <mergeCell ref="F164:H164"/>
    <mergeCell ref="I164:J164"/>
    <mergeCell ref="K164:M164"/>
    <mergeCell ref="N164:O164"/>
    <mergeCell ref="P164:Q164"/>
    <mergeCell ref="S164:T164"/>
    <mergeCell ref="D162:E162"/>
    <mergeCell ref="F162:H162"/>
    <mergeCell ref="I162:J162"/>
    <mergeCell ref="K162:M162"/>
    <mergeCell ref="N162:O162"/>
    <mergeCell ref="P158:Q158"/>
    <mergeCell ref="S158:T158"/>
    <mergeCell ref="D160:E160"/>
    <mergeCell ref="F160:H160"/>
    <mergeCell ref="I160:J160"/>
    <mergeCell ref="K160:M160"/>
    <mergeCell ref="N160:O160"/>
    <mergeCell ref="P160:Q160"/>
    <mergeCell ref="S160:T160"/>
    <mergeCell ref="D158:E158"/>
    <mergeCell ref="F158:H158"/>
    <mergeCell ref="I158:J158"/>
    <mergeCell ref="K158:M158"/>
    <mergeCell ref="N158:O158"/>
    <mergeCell ref="P154:Q154"/>
    <mergeCell ref="S154:T154"/>
    <mergeCell ref="D156:E156"/>
    <mergeCell ref="F156:H156"/>
    <mergeCell ref="I156:J156"/>
    <mergeCell ref="K156:M156"/>
    <mergeCell ref="N156:O156"/>
    <mergeCell ref="P156:Q156"/>
    <mergeCell ref="S156:T156"/>
    <mergeCell ref="D154:E154"/>
    <mergeCell ref="F154:H154"/>
    <mergeCell ref="I154:J154"/>
    <mergeCell ref="K154:M154"/>
    <mergeCell ref="N154:O154"/>
    <mergeCell ref="P150:Q150"/>
    <mergeCell ref="S150:T150"/>
    <mergeCell ref="D152:E152"/>
    <mergeCell ref="F152:H152"/>
    <mergeCell ref="I152:J152"/>
    <mergeCell ref="K152:M152"/>
    <mergeCell ref="N152:O152"/>
    <mergeCell ref="P152:Q152"/>
    <mergeCell ref="S152:T152"/>
    <mergeCell ref="D150:E150"/>
    <mergeCell ref="F150:H150"/>
    <mergeCell ref="I150:J150"/>
    <mergeCell ref="K150:M150"/>
    <mergeCell ref="N150:O150"/>
    <mergeCell ref="S146:T146"/>
    <mergeCell ref="D148:E148"/>
    <mergeCell ref="F148:H148"/>
    <mergeCell ref="I148:J148"/>
    <mergeCell ref="K148:M148"/>
    <mergeCell ref="N148:O148"/>
    <mergeCell ref="P148:Q148"/>
    <mergeCell ref="S148:T148"/>
    <mergeCell ref="F144:H144"/>
    <mergeCell ref="P144:Q144"/>
    <mergeCell ref="D146:E146"/>
    <mergeCell ref="F146:H146"/>
    <mergeCell ref="I146:J146"/>
    <mergeCell ref="K146:M146"/>
    <mergeCell ref="N146:O146"/>
    <mergeCell ref="P146:Q146"/>
    <mergeCell ref="K142:M142"/>
    <mergeCell ref="N142:O142"/>
    <mergeCell ref="P142:Q142"/>
    <mergeCell ref="R142:R143"/>
    <mergeCell ref="S142:T143"/>
    <mergeCell ref="K143:M143"/>
    <mergeCell ref="N143:O143"/>
    <mergeCell ref="P143:Q143"/>
    <mergeCell ref="B142:B143"/>
    <mergeCell ref="C142:C143"/>
    <mergeCell ref="D142:E143"/>
    <mergeCell ref="F142:H143"/>
    <mergeCell ref="I142:J143"/>
    <mergeCell ref="B139:C139"/>
    <mergeCell ref="F139:J139"/>
    <mergeCell ref="L139:M139"/>
    <mergeCell ref="B140:C140"/>
    <mergeCell ref="F140:J140"/>
    <mergeCell ref="P63:Q63"/>
    <mergeCell ref="S63:T63"/>
    <mergeCell ref="B65:T65"/>
    <mergeCell ref="B67:C67"/>
    <mergeCell ref="F67:J67"/>
    <mergeCell ref="B68:C68"/>
    <mergeCell ref="F68:J68"/>
    <mergeCell ref="L68:M68"/>
    <mergeCell ref="B69:C69"/>
    <mergeCell ref="F69:J69"/>
    <mergeCell ref="B71:B72"/>
    <mergeCell ref="C71:C72"/>
    <mergeCell ref="D71:E72"/>
    <mergeCell ref="D63:E63"/>
    <mergeCell ref="F63:H63"/>
    <mergeCell ref="I63:J63"/>
    <mergeCell ref="K63:M63"/>
    <mergeCell ref="N63:O63"/>
    <mergeCell ref="R71:R72"/>
    <mergeCell ref="P59:Q59"/>
    <mergeCell ref="S59:T59"/>
    <mergeCell ref="D61:E61"/>
    <mergeCell ref="F61:H61"/>
    <mergeCell ref="I61:J61"/>
    <mergeCell ref="K61:M61"/>
    <mergeCell ref="N61:O61"/>
    <mergeCell ref="P61:Q61"/>
    <mergeCell ref="S61:T61"/>
    <mergeCell ref="D59:E59"/>
    <mergeCell ref="F59:H59"/>
    <mergeCell ref="I59:J59"/>
    <mergeCell ref="K59:M59"/>
    <mergeCell ref="N59:O59"/>
    <mergeCell ref="P55:Q55"/>
    <mergeCell ref="S55:T55"/>
    <mergeCell ref="D57:E57"/>
    <mergeCell ref="F57:H57"/>
    <mergeCell ref="I57:J57"/>
    <mergeCell ref="K57:M57"/>
    <mergeCell ref="N57:O57"/>
    <mergeCell ref="P57:Q57"/>
    <mergeCell ref="S57:T57"/>
    <mergeCell ref="D55:E55"/>
    <mergeCell ref="F55:H55"/>
    <mergeCell ref="I55:J55"/>
    <mergeCell ref="K55:M55"/>
    <mergeCell ref="N55:O55"/>
    <mergeCell ref="P51:Q51"/>
    <mergeCell ref="S51:T51"/>
    <mergeCell ref="D53:E53"/>
    <mergeCell ref="F53:H53"/>
    <mergeCell ref="I53:J53"/>
    <mergeCell ref="K53:M53"/>
    <mergeCell ref="N53:O53"/>
    <mergeCell ref="P53:Q53"/>
    <mergeCell ref="S53:T53"/>
    <mergeCell ref="D51:E51"/>
    <mergeCell ref="F51:H51"/>
    <mergeCell ref="I51:J51"/>
    <mergeCell ref="K51:M51"/>
    <mergeCell ref="N51:O51"/>
    <mergeCell ref="P47:Q47"/>
    <mergeCell ref="S47:T47"/>
    <mergeCell ref="D49:E49"/>
    <mergeCell ref="F49:H49"/>
    <mergeCell ref="I49:J49"/>
    <mergeCell ref="K49:M49"/>
    <mergeCell ref="N49:O49"/>
    <mergeCell ref="P49:Q49"/>
    <mergeCell ref="S49:T49"/>
    <mergeCell ref="D47:E47"/>
    <mergeCell ref="F47:H47"/>
    <mergeCell ref="I47:J47"/>
    <mergeCell ref="K47:M47"/>
    <mergeCell ref="N47:O47"/>
    <mergeCell ref="D18:E18"/>
    <mergeCell ref="B2:I2"/>
    <mergeCell ref="J2:K2"/>
    <mergeCell ref="L2:T2"/>
    <mergeCell ref="B4:U4"/>
    <mergeCell ref="B5:U5"/>
    <mergeCell ref="C7:E7"/>
    <mergeCell ref="G7:I7"/>
    <mergeCell ref="J7:K7"/>
    <mergeCell ref="L7:O7"/>
    <mergeCell ref="Q7:R7"/>
    <mergeCell ref="B9:U9"/>
    <mergeCell ref="B11:U11"/>
    <mergeCell ref="D15:E15"/>
    <mergeCell ref="D16:E16"/>
    <mergeCell ref="D17:E17"/>
    <mergeCell ref="B20:T20"/>
    <mergeCell ref="B21:T21"/>
    <mergeCell ref="AU21:BB21"/>
    <mergeCell ref="B22:H22"/>
    <mergeCell ref="I22:O22"/>
    <mergeCell ref="P22:T22"/>
    <mergeCell ref="AU22:AV22"/>
    <mergeCell ref="AW22:AX22"/>
    <mergeCell ref="AY22:AZ22"/>
    <mergeCell ref="BA22:BB22"/>
    <mergeCell ref="B29:H29"/>
    <mergeCell ref="I29:O29"/>
    <mergeCell ref="P29:T29"/>
    <mergeCell ref="B24:T24"/>
    <mergeCell ref="B25:H25"/>
    <mergeCell ref="I25:O25"/>
    <mergeCell ref="P25:T25"/>
    <mergeCell ref="B27:H27"/>
    <mergeCell ref="I27:O27"/>
    <mergeCell ref="P27:T27"/>
    <mergeCell ref="B31:T31"/>
    <mergeCell ref="B37:B38"/>
    <mergeCell ref="C37:C38"/>
    <mergeCell ref="K38:M38"/>
    <mergeCell ref="D37:E38"/>
    <mergeCell ref="F37:H38"/>
    <mergeCell ref="I37:J38"/>
    <mergeCell ref="K37:M37"/>
    <mergeCell ref="P37:Q37"/>
    <mergeCell ref="B33:C33"/>
    <mergeCell ref="F33:J33"/>
    <mergeCell ref="N37:O37"/>
    <mergeCell ref="N38:O38"/>
    <mergeCell ref="P38:Q38"/>
    <mergeCell ref="R37:R38"/>
    <mergeCell ref="B34:C34"/>
    <mergeCell ref="F34:J34"/>
    <mergeCell ref="L34:M34"/>
    <mergeCell ref="B35:C35"/>
    <mergeCell ref="F35:J35"/>
    <mergeCell ref="N41:O41"/>
    <mergeCell ref="P41:Q41"/>
    <mergeCell ref="P39:Q39"/>
    <mergeCell ref="S41:T41"/>
    <mergeCell ref="S37:T38"/>
    <mergeCell ref="P43:Q43"/>
    <mergeCell ref="S43:T43"/>
    <mergeCell ref="D45:E45"/>
    <mergeCell ref="F45:H45"/>
    <mergeCell ref="I45:J45"/>
    <mergeCell ref="K45:M45"/>
    <mergeCell ref="N45:O45"/>
    <mergeCell ref="P45:Q45"/>
    <mergeCell ref="S45:T45"/>
    <mergeCell ref="D43:E43"/>
    <mergeCell ref="F43:H43"/>
    <mergeCell ref="I43:J43"/>
    <mergeCell ref="K43:M43"/>
    <mergeCell ref="N43:O43"/>
    <mergeCell ref="D41:E41"/>
    <mergeCell ref="F41:H41"/>
    <mergeCell ref="I41:J41"/>
    <mergeCell ref="K41:M41"/>
    <mergeCell ref="F39:H39"/>
  </mergeCells>
  <phoneticPr fontId="1"/>
  <printOptions horizontalCentered="1"/>
  <pageMargins left="0" right="0" top="0.39370078740157483" bottom="0.55118110236220474" header="0.31496062992125984" footer="0.31496062992125984"/>
  <pageSetup paperSize="8" scale="60" orientation="portrait" horizontalDpi="1200" verticalDpi="1200" r:id="rId1"/>
  <headerFooter>
    <oddFooter>&amp;C&amp;P/&amp;N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3"/>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51" t="s">
        <v>27</v>
      </c>
      <c r="C2" s="151"/>
      <c r="D2" s="151"/>
      <c r="E2" s="151"/>
      <c r="F2" s="151"/>
      <c r="G2" s="151"/>
      <c r="H2" s="151"/>
      <c r="I2" s="151"/>
      <c r="J2" s="152" t="s">
        <v>193</v>
      </c>
      <c r="K2" s="152"/>
      <c r="L2" s="152"/>
      <c r="M2" s="41" t="s">
        <v>194</v>
      </c>
      <c r="N2" s="41"/>
      <c r="O2" s="41"/>
      <c r="P2" s="41"/>
      <c r="Q2" s="41"/>
      <c r="R2" s="41"/>
      <c r="S2" s="41"/>
      <c r="T2" s="7"/>
    </row>
    <row r="3" spans="2:20" ht="31.5" x14ac:dyDescent="1.05">
      <c r="B3" s="8"/>
      <c r="C3" s="30" t="s">
        <v>34</v>
      </c>
      <c r="D3" s="8"/>
      <c r="E3" s="8"/>
      <c r="F3" s="8"/>
      <c r="G3" s="30" t="s">
        <v>54</v>
      </c>
      <c r="H3" s="8"/>
      <c r="I3" s="8"/>
      <c r="J3" s="42" t="s">
        <v>55</v>
      </c>
      <c r="K3" s="9"/>
      <c r="L3" s="9"/>
      <c r="M3" s="9"/>
      <c r="N3" s="9"/>
      <c r="O3" s="9"/>
      <c r="P3" s="9"/>
      <c r="Q3" s="9"/>
      <c r="R3" s="9"/>
      <c r="S3" s="9"/>
      <c r="T3" s="10"/>
    </row>
    <row r="4" spans="2:20" ht="22.5" x14ac:dyDescent="0.55000000000000004">
      <c r="B4" s="153" t="s">
        <v>0</v>
      </c>
      <c r="C4" s="154"/>
      <c r="D4" s="154"/>
      <c r="E4" s="154"/>
      <c r="F4" s="154"/>
      <c r="G4" s="154"/>
      <c r="H4" s="154"/>
      <c r="I4" s="154"/>
      <c r="J4" s="154"/>
      <c r="K4" s="154"/>
      <c r="L4" s="154"/>
      <c r="M4" s="154"/>
      <c r="N4" s="154"/>
      <c r="O4" s="154"/>
      <c r="P4" s="154"/>
      <c r="Q4" s="154"/>
      <c r="R4" s="154"/>
      <c r="S4" s="154"/>
      <c r="T4" s="155"/>
    </row>
    <row r="5" spans="2:20" ht="67.75" customHeight="1" x14ac:dyDescent="0.55000000000000004">
      <c r="B5" s="156" t="s">
        <v>57</v>
      </c>
      <c r="C5" s="157"/>
      <c r="D5" s="157"/>
      <c r="E5" s="157"/>
      <c r="F5" s="157"/>
      <c r="G5" s="157"/>
      <c r="H5" s="157"/>
      <c r="I5" s="157"/>
      <c r="J5" s="157"/>
      <c r="K5" s="157"/>
      <c r="L5" s="157"/>
      <c r="M5" s="157"/>
      <c r="N5" s="157"/>
      <c r="O5" s="157"/>
      <c r="P5" s="157"/>
      <c r="Q5" s="157"/>
      <c r="R5" s="157"/>
      <c r="S5" s="157"/>
      <c r="T5" s="158"/>
    </row>
    <row r="6" spans="2:20" ht="6" customHeight="1" x14ac:dyDescent="0.55000000000000004"/>
    <row r="7" spans="2:20" ht="28.5" x14ac:dyDescent="0.95">
      <c r="B7" s="12">
        <v>1</v>
      </c>
      <c r="C7" s="147" t="s">
        <v>53</v>
      </c>
      <c r="D7" s="148"/>
      <c r="E7" s="149"/>
      <c r="F7" s="11">
        <v>1</v>
      </c>
      <c r="G7" s="150" t="s">
        <v>457</v>
      </c>
      <c r="H7" s="150"/>
      <c r="I7" s="15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56" t="s">
        <v>58</v>
      </c>
      <c r="C9" s="157"/>
      <c r="D9" s="157"/>
      <c r="E9" s="157"/>
      <c r="F9" s="157"/>
      <c r="G9" s="157"/>
      <c r="H9" s="157"/>
      <c r="I9" s="157"/>
      <c r="J9" s="157"/>
      <c r="K9" s="157"/>
      <c r="L9" s="157"/>
      <c r="M9" s="157"/>
      <c r="N9" s="157"/>
      <c r="O9" s="157"/>
      <c r="P9" s="157"/>
      <c r="Q9" s="157"/>
      <c r="R9" s="157"/>
      <c r="S9" s="157"/>
      <c r="T9" s="158"/>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56" t="s">
        <v>141</v>
      </c>
      <c r="C11" s="157"/>
      <c r="D11" s="157"/>
      <c r="E11" s="157"/>
      <c r="F11" s="157"/>
      <c r="G11" s="157"/>
      <c r="H11" s="157"/>
      <c r="I11" s="157"/>
      <c r="J11" s="157"/>
      <c r="K11" s="157"/>
      <c r="L11" s="157"/>
      <c r="M11" s="157"/>
      <c r="N11" s="157"/>
      <c r="O11" s="157"/>
      <c r="P11" s="157"/>
      <c r="Q11" s="157"/>
      <c r="R11" s="157"/>
      <c r="S11" s="157"/>
      <c r="T11" s="158"/>
    </row>
    <row r="12" spans="2:20" ht="19.75" customHeight="1" x14ac:dyDescent="0.55000000000000004">
      <c r="B12" s="47"/>
      <c r="C12" s="48"/>
      <c r="D12" s="48"/>
      <c r="E12" s="48"/>
      <c r="F12" s="48"/>
      <c r="G12" s="48"/>
      <c r="H12" s="48"/>
      <c r="I12" s="48"/>
      <c r="J12" s="48"/>
      <c r="K12" s="48"/>
      <c r="L12" s="48"/>
      <c r="M12" s="48"/>
      <c r="N12" s="48"/>
      <c r="O12" s="48"/>
      <c r="P12" s="48"/>
      <c r="Q12" s="48"/>
      <c r="R12" s="48"/>
      <c r="S12" s="48"/>
      <c r="T12" s="49"/>
    </row>
    <row r="13" spans="2:20" ht="19.75" customHeight="1" thickBot="1" x14ac:dyDescent="0.6">
      <c r="B13" s="47"/>
      <c r="C13" s="48" t="s">
        <v>61</v>
      </c>
      <c r="D13" s="48"/>
      <c r="E13" s="48"/>
      <c r="F13" s="48"/>
      <c r="G13" s="48"/>
      <c r="H13" s="48"/>
      <c r="I13" s="48"/>
      <c r="J13" s="48"/>
      <c r="K13" s="48"/>
      <c r="L13" s="48"/>
      <c r="M13" s="48"/>
      <c r="N13" s="48"/>
      <c r="O13" s="48"/>
      <c r="P13" s="48"/>
      <c r="Q13" s="48"/>
      <c r="R13" s="48"/>
      <c r="S13" s="48"/>
      <c r="T13" s="49"/>
    </row>
    <row r="14" spans="2:20" ht="19.75" customHeight="1" thickBot="1" x14ac:dyDescent="0.6">
      <c r="B14" s="47"/>
      <c r="C14" s="43" t="s">
        <v>59</v>
      </c>
      <c r="D14" s="48"/>
      <c r="E14" s="48"/>
      <c r="F14" s="48"/>
      <c r="G14" s="48"/>
      <c r="H14" s="48"/>
      <c r="I14" s="48"/>
      <c r="J14" s="48"/>
      <c r="K14" s="48"/>
      <c r="L14" s="48"/>
      <c r="M14" s="48"/>
      <c r="N14" s="48"/>
      <c r="O14" s="48"/>
      <c r="P14" s="48"/>
      <c r="Q14" s="48"/>
      <c r="R14" s="48"/>
      <c r="S14" s="48"/>
      <c r="T14" s="49"/>
    </row>
    <row r="15" spans="2:20" ht="19.75" customHeight="1" thickBot="1" x14ac:dyDescent="0.6">
      <c r="B15" s="47"/>
      <c r="C15" s="48"/>
      <c r="D15" s="181" t="s">
        <v>60</v>
      </c>
      <c r="E15" s="182"/>
      <c r="F15" s="48"/>
      <c r="G15" s="48" t="s">
        <v>73</v>
      </c>
      <c r="H15" s="48"/>
      <c r="I15" s="48"/>
      <c r="J15" s="48"/>
      <c r="K15" s="48"/>
      <c r="L15" s="48"/>
      <c r="M15" s="48"/>
      <c r="N15" s="48"/>
      <c r="O15" s="48"/>
      <c r="P15" s="48"/>
      <c r="Q15" s="48"/>
      <c r="R15" s="48"/>
      <c r="S15" s="48"/>
      <c r="T15" s="49"/>
    </row>
    <row r="16" spans="2:20" ht="19.75" customHeight="1" thickBot="1" x14ac:dyDescent="0.6">
      <c r="B16" s="47"/>
      <c r="C16" s="48"/>
      <c r="D16" s="183" t="s">
        <v>62</v>
      </c>
      <c r="E16" s="184"/>
      <c r="F16" s="48"/>
      <c r="G16" s="48" t="s">
        <v>97</v>
      </c>
      <c r="H16" s="48"/>
      <c r="I16" s="48"/>
      <c r="J16" s="48"/>
      <c r="K16" s="48"/>
      <c r="L16" s="48"/>
      <c r="M16" s="48"/>
      <c r="N16" s="48"/>
      <c r="O16" s="48"/>
      <c r="P16" s="48"/>
      <c r="Q16" s="48"/>
      <c r="R16" s="48"/>
      <c r="S16" s="48"/>
      <c r="T16" s="49"/>
    </row>
    <row r="17" spans="2:20" ht="19.75" customHeight="1" thickBot="1" x14ac:dyDescent="0.6">
      <c r="B17" s="47"/>
      <c r="C17" s="48"/>
      <c r="D17" s="173" t="s">
        <v>63</v>
      </c>
      <c r="E17" s="174"/>
      <c r="F17" s="48"/>
      <c r="G17" s="48" t="s">
        <v>97</v>
      </c>
      <c r="H17" s="48"/>
      <c r="I17" s="48"/>
      <c r="J17" s="48"/>
      <c r="K17" s="48"/>
      <c r="L17" s="48"/>
      <c r="M17" s="48"/>
      <c r="N17" s="48"/>
      <c r="O17" s="48"/>
      <c r="P17" s="48"/>
      <c r="Q17" s="48"/>
      <c r="R17" s="48"/>
      <c r="S17" s="48"/>
      <c r="T17" s="49"/>
    </row>
    <row r="18" spans="2:20" ht="19.75" customHeight="1" thickBot="1" x14ac:dyDescent="0.6">
      <c r="B18" s="47"/>
      <c r="C18" s="48"/>
      <c r="D18" s="48"/>
      <c r="E18" s="48"/>
      <c r="F18" s="48"/>
      <c r="G18" s="48"/>
      <c r="H18" s="48"/>
      <c r="I18" s="48"/>
      <c r="J18" s="48"/>
      <c r="K18" s="48"/>
      <c r="L18" s="48"/>
      <c r="M18" s="48"/>
      <c r="N18" s="48"/>
      <c r="O18" s="48"/>
      <c r="P18" s="48"/>
      <c r="Q18" s="48"/>
      <c r="R18" s="48"/>
      <c r="S18" s="48"/>
      <c r="T18" s="49"/>
    </row>
    <row r="19" spans="2:20" ht="19.75" customHeight="1" thickBot="1" x14ac:dyDescent="0.6">
      <c r="B19" s="173" t="s">
        <v>64</v>
      </c>
      <c r="C19" s="174"/>
      <c r="D19" s="48"/>
      <c r="E19" s="48"/>
      <c r="F19" s="48"/>
      <c r="G19" s="48"/>
      <c r="H19" s="48"/>
      <c r="I19" s="48"/>
      <c r="J19" s="48"/>
      <c r="K19" s="48"/>
      <c r="L19" s="48"/>
      <c r="M19" s="48"/>
      <c r="N19" s="48"/>
      <c r="O19" s="48"/>
      <c r="P19" s="48"/>
      <c r="Q19" s="48"/>
      <c r="R19" s="48"/>
      <c r="S19" s="48"/>
      <c r="T19" s="49"/>
    </row>
    <row r="20" spans="2:20" ht="19.75" customHeight="1" thickBot="1" x14ac:dyDescent="0.6">
      <c r="B20" s="181" t="s">
        <v>65</v>
      </c>
      <c r="C20" s="182"/>
      <c r="D20" s="183" t="s">
        <v>66</v>
      </c>
      <c r="E20" s="185"/>
      <c r="F20" s="185"/>
      <c r="G20" s="184"/>
      <c r="H20" s="173" t="s">
        <v>67</v>
      </c>
      <c r="I20" s="186"/>
      <c r="J20" s="186"/>
      <c r="K20" s="174"/>
      <c r="L20" s="173" t="s">
        <v>68</v>
      </c>
      <c r="M20" s="174"/>
      <c r="N20" s="173" t="s">
        <v>69</v>
      </c>
      <c r="O20" s="174"/>
      <c r="P20" s="173" t="s">
        <v>70</v>
      </c>
      <c r="Q20" s="174"/>
      <c r="R20" s="173" t="s">
        <v>71</v>
      </c>
      <c r="S20" s="174"/>
      <c r="T20" s="49"/>
    </row>
    <row r="21" spans="2:20" ht="19.75" customHeight="1" thickBot="1" x14ac:dyDescent="0.6">
      <c r="B21" s="47"/>
      <c r="C21" s="48"/>
      <c r="D21" s="48"/>
      <c r="E21" s="48"/>
      <c r="F21" s="48"/>
      <c r="G21" s="48"/>
      <c r="H21" s="48"/>
      <c r="I21" s="48"/>
      <c r="J21" s="48"/>
      <c r="K21" s="48"/>
      <c r="L21" s="48"/>
      <c r="M21" s="48"/>
      <c r="N21" s="48"/>
      <c r="O21" s="48"/>
      <c r="P21" s="48"/>
      <c r="Q21" s="48"/>
      <c r="R21" s="48"/>
      <c r="S21" s="48"/>
      <c r="T21" s="49"/>
    </row>
    <row r="22" spans="2:20" ht="29" thickBot="1" x14ac:dyDescent="0.6">
      <c r="B22" s="175" t="s">
        <v>72</v>
      </c>
      <c r="C22" s="176"/>
      <c r="D22" s="176"/>
      <c r="E22" s="176"/>
      <c r="F22" s="176"/>
      <c r="G22" s="176"/>
      <c r="H22" s="176"/>
      <c r="I22" s="176"/>
      <c r="J22" s="176"/>
      <c r="K22" s="176"/>
      <c r="L22" s="176"/>
      <c r="M22" s="176"/>
      <c r="N22" s="176"/>
      <c r="O22" s="176"/>
      <c r="P22" s="176"/>
      <c r="Q22" s="176"/>
      <c r="R22" s="176"/>
      <c r="S22" s="176"/>
      <c r="T22" s="177"/>
    </row>
    <row r="23" spans="2:20" ht="22.5" x14ac:dyDescent="0.55000000000000004">
      <c r="B23" s="38" t="s">
        <v>1</v>
      </c>
      <c r="C23" s="178" t="s">
        <v>2</v>
      </c>
      <c r="D23" s="179"/>
      <c r="E23" s="180"/>
      <c r="F23" s="178" t="s">
        <v>12</v>
      </c>
      <c r="G23" s="179"/>
      <c r="H23" s="179"/>
      <c r="I23" s="179"/>
      <c r="J23" s="180"/>
      <c r="K23" s="35" t="s">
        <v>3</v>
      </c>
      <c r="L23" s="35" t="s">
        <v>4</v>
      </c>
      <c r="M23" s="36" t="s">
        <v>5</v>
      </c>
      <c r="N23" s="36" t="s">
        <v>6</v>
      </c>
      <c r="O23" s="36" t="s">
        <v>7</v>
      </c>
      <c r="P23" s="36" t="s">
        <v>8</v>
      </c>
      <c r="Q23" s="36" t="s">
        <v>9</v>
      </c>
      <c r="R23" s="36" t="s">
        <v>10</v>
      </c>
      <c r="S23" s="36" t="s">
        <v>11</v>
      </c>
      <c r="T23" s="37"/>
    </row>
    <row r="24" spans="2:20" ht="22.5" x14ac:dyDescent="0.55000000000000004">
      <c r="B24" s="169" t="s">
        <v>23</v>
      </c>
      <c r="C24" s="170" t="s">
        <v>41</v>
      </c>
      <c r="D24" s="171"/>
      <c r="E24" s="172"/>
      <c r="F24" s="170" t="s">
        <v>25</v>
      </c>
      <c r="G24" s="171"/>
      <c r="H24" s="171"/>
      <c r="I24" s="171"/>
      <c r="J24" s="172"/>
      <c r="K24" s="169" t="s">
        <v>21</v>
      </c>
      <c r="L24" s="169" t="s">
        <v>22</v>
      </c>
      <c r="M24" s="2">
        <v>95</v>
      </c>
      <c r="N24" s="2">
        <v>95</v>
      </c>
      <c r="O24" s="2">
        <v>95</v>
      </c>
      <c r="P24" s="2">
        <v>95</v>
      </c>
      <c r="Q24" s="2">
        <v>95</v>
      </c>
      <c r="R24" s="2">
        <v>95</v>
      </c>
      <c r="S24" s="2"/>
      <c r="T24" s="33"/>
    </row>
    <row r="25" spans="2:20" ht="22.5" x14ac:dyDescent="0.55000000000000004">
      <c r="B25" s="129"/>
      <c r="C25" s="131"/>
      <c r="D25" s="132"/>
      <c r="E25" s="133"/>
      <c r="F25" s="131"/>
      <c r="G25" s="132"/>
      <c r="H25" s="132"/>
      <c r="I25" s="132"/>
      <c r="J25" s="133"/>
      <c r="K25" s="129"/>
      <c r="L25" s="129"/>
      <c r="M25" s="46" t="s">
        <v>13</v>
      </c>
      <c r="N25" s="46" t="s">
        <v>14</v>
      </c>
      <c r="O25" s="46" t="s">
        <v>15</v>
      </c>
      <c r="P25" s="46" t="s">
        <v>16</v>
      </c>
      <c r="Q25" s="46" t="s">
        <v>17</v>
      </c>
      <c r="R25" s="46" t="s">
        <v>18</v>
      </c>
      <c r="S25" s="46" t="s">
        <v>19</v>
      </c>
      <c r="T25" s="46" t="s">
        <v>20</v>
      </c>
    </row>
    <row r="26" spans="2:20" ht="23" thickBot="1" x14ac:dyDescent="0.6">
      <c r="B26" s="139"/>
      <c r="C26" s="143"/>
      <c r="D26" s="144"/>
      <c r="E26" s="145"/>
      <c r="F26" s="143"/>
      <c r="G26" s="144"/>
      <c r="H26" s="144"/>
      <c r="I26" s="144"/>
      <c r="J26" s="145"/>
      <c r="K26" s="139"/>
      <c r="L26" s="139"/>
      <c r="M26" s="108">
        <v>95</v>
      </c>
      <c r="N26" s="108">
        <v>95</v>
      </c>
      <c r="O26" s="108">
        <v>95</v>
      </c>
      <c r="P26" s="108">
        <v>95</v>
      </c>
      <c r="Q26" s="108">
        <v>95</v>
      </c>
      <c r="R26" s="108">
        <v>95</v>
      </c>
      <c r="S26" s="108"/>
      <c r="T26" s="108"/>
    </row>
    <row r="27" spans="2:20" ht="22.5" x14ac:dyDescent="0.55000000000000004">
      <c r="B27" s="138" t="s">
        <v>33</v>
      </c>
      <c r="C27" s="159" t="s">
        <v>42</v>
      </c>
      <c r="D27" s="160"/>
      <c r="E27" s="161"/>
      <c r="F27" s="168" t="s">
        <v>126</v>
      </c>
      <c r="G27" s="160"/>
      <c r="H27" s="160"/>
      <c r="I27" s="160"/>
      <c r="J27" s="161"/>
      <c r="K27" s="138" t="s">
        <v>98</v>
      </c>
      <c r="L27" s="138" t="s">
        <v>43</v>
      </c>
      <c r="M27" s="109" t="s">
        <v>5</v>
      </c>
      <c r="N27" s="109" t="s">
        <v>6</v>
      </c>
      <c r="O27" s="109" t="s">
        <v>7</v>
      </c>
      <c r="P27" s="109" t="s">
        <v>8</v>
      </c>
      <c r="Q27" s="109" t="s">
        <v>9</v>
      </c>
      <c r="R27" s="109" t="s">
        <v>10</v>
      </c>
      <c r="S27" s="109" t="s">
        <v>11</v>
      </c>
      <c r="T27" s="110"/>
    </row>
    <row r="28" spans="2:20" ht="22.5" x14ac:dyDescent="0.55000000000000004">
      <c r="B28" s="129"/>
      <c r="C28" s="162"/>
      <c r="D28" s="163"/>
      <c r="E28" s="164"/>
      <c r="F28" s="162"/>
      <c r="G28" s="163"/>
      <c r="H28" s="163"/>
      <c r="I28" s="163"/>
      <c r="J28" s="164"/>
      <c r="K28" s="129"/>
      <c r="L28" s="129"/>
      <c r="M28" s="40">
        <v>100</v>
      </c>
      <c r="N28" s="40">
        <v>110</v>
      </c>
      <c r="O28" s="40">
        <v>121</v>
      </c>
      <c r="P28" s="40">
        <v>133</v>
      </c>
      <c r="Q28" s="40">
        <v>146</v>
      </c>
      <c r="R28" s="40">
        <v>160</v>
      </c>
      <c r="S28" s="40">
        <f>SUM(M28:R28)</f>
        <v>770</v>
      </c>
      <c r="T28" s="33"/>
    </row>
    <row r="29" spans="2:20" ht="22.5" x14ac:dyDescent="0.55000000000000004">
      <c r="B29" s="129"/>
      <c r="C29" s="162"/>
      <c r="D29" s="163"/>
      <c r="E29" s="164"/>
      <c r="F29" s="162"/>
      <c r="G29" s="163"/>
      <c r="H29" s="163"/>
      <c r="I29" s="163"/>
      <c r="J29" s="164"/>
      <c r="K29" s="129"/>
      <c r="L29" s="129"/>
      <c r="M29" s="46" t="s">
        <v>13</v>
      </c>
      <c r="N29" s="46" t="s">
        <v>14</v>
      </c>
      <c r="O29" s="46" t="s">
        <v>15</v>
      </c>
      <c r="P29" s="46" t="s">
        <v>16</v>
      </c>
      <c r="Q29" s="46" t="s">
        <v>17</v>
      </c>
      <c r="R29" s="46" t="s">
        <v>18</v>
      </c>
      <c r="S29" s="46" t="s">
        <v>19</v>
      </c>
      <c r="T29" s="46" t="s">
        <v>20</v>
      </c>
    </row>
    <row r="30" spans="2:20" ht="23" thickBot="1" x14ac:dyDescent="0.6">
      <c r="B30" s="139"/>
      <c r="C30" s="165"/>
      <c r="D30" s="166"/>
      <c r="E30" s="167"/>
      <c r="F30" s="165"/>
      <c r="G30" s="166"/>
      <c r="H30" s="166"/>
      <c r="I30" s="166"/>
      <c r="J30" s="167"/>
      <c r="K30" s="139"/>
      <c r="L30" s="139"/>
      <c r="M30" s="111">
        <v>176</v>
      </c>
      <c r="N30" s="111">
        <v>193</v>
      </c>
      <c r="O30" s="111">
        <v>212</v>
      </c>
      <c r="P30" s="111">
        <v>233</v>
      </c>
      <c r="Q30" s="111">
        <v>256</v>
      </c>
      <c r="R30" s="111">
        <v>281</v>
      </c>
      <c r="S30" s="111">
        <f>SUM(M30:R30)</f>
        <v>1351</v>
      </c>
      <c r="T30" s="111">
        <f>S28+S30</f>
        <v>2121</v>
      </c>
    </row>
    <row r="31" spans="2:20" ht="18" customHeight="1" x14ac:dyDescent="0.55000000000000004">
      <c r="B31" s="138" t="s">
        <v>39</v>
      </c>
      <c r="C31" s="140" t="s">
        <v>24</v>
      </c>
      <c r="D31" s="141"/>
      <c r="E31" s="142"/>
      <c r="F31" s="146" t="s">
        <v>40</v>
      </c>
      <c r="G31" s="141"/>
      <c r="H31" s="141"/>
      <c r="I31" s="141"/>
      <c r="J31" s="142"/>
      <c r="K31" s="138" t="s">
        <v>21</v>
      </c>
      <c r="L31" s="138" t="s">
        <v>22</v>
      </c>
      <c r="M31" s="109" t="s">
        <v>5</v>
      </c>
      <c r="N31" s="109" t="s">
        <v>6</v>
      </c>
      <c r="O31" s="109" t="s">
        <v>7</v>
      </c>
      <c r="P31" s="109" t="s">
        <v>8</v>
      </c>
      <c r="Q31" s="109" t="s">
        <v>9</v>
      </c>
      <c r="R31" s="109" t="s">
        <v>10</v>
      </c>
      <c r="S31" s="109" t="s">
        <v>11</v>
      </c>
      <c r="T31" s="110"/>
    </row>
    <row r="32" spans="2:20" ht="22.5" x14ac:dyDescent="0.55000000000000004">
      <c r="B32" s="129"/>
      <c r="C32" s="131"/>
      <c r="D32" s="132"/>
      <c r="E32" s="133"/>
      <c r="F32" s="131"/>
      <c r="G32" s="132"/>
      <c r="H32" s="132"/>
      <c r="I32" s="132"/>
      <c r="J32" s="133"/>
      <c r="K32" s="129"/>
      <c r="L32" s="129"/>
      <c r="M32" s="2">
        <v>9500</v>
      </c>
      <c r="N32" s="2">
        <v>10450</v>
      </c>
      <c r="O32" s="2">
        <v>11495</v>
      </c>
      <c r="P32" s="2">
        <v>12635</v>
      </c>
      <c r="Q32" s="2">
        <v>13870</v>
      </c>
      <c r="R32" s="2">
        <v>15200</v>
      </c>
      <c r="S32" s="2">
        <f>SUM(M32:R32)</f>
        <v>73150</v>
      </c>
      <c r="T32" s="33"/>
    </row>
    <row r="33" spans="2:21" ht="22.5" x14ac:dyDescent="0.55000000000000004">
      <c r="B33" s="129"/>
      <c r="C33" s="131"/>
      <c r="D33" s="132"/>
      <c r="E33" s="133"/>
      <c r="F33" s="131"/>
      <c r="G33" s="132"/>
      <c r="H33" s="132"/>
      <c r="I33" s="132"/>
      <c r="J33" s="133"/>
      <c r="K33" s="129"/>
      <c r="L33" s="129"/>
      <c r="M33" s="46" t="s">
        <v>13</v>
      </c>
      <c r="N33" s="46" t="s">
        <v>14</v>
      </c>
      <c r="O33" s="46" t="s">
        <v>15</v>
      </c>
      <c r="P33" s="46" t="s">
        <v>16</v>
      </c>
      <c r="Q33" s="46" t="s">
        <v>17</v>
      </c>
      <c r="R33" s="46" t="s">
        <v>18</v>
      </c>
      <c r="S33" s="46" t="s">
        <v>19</v>
      </c>
      <c r="T33" s="46" t="s">
        <v>20</v>
      </c>
      <c r="U33" s="3"/>
    </row>
    <row r="34" spans="2:21" ht="23" thickBot="1" x14ac:dyDescent="0.6">
      <c r="B34" s="139"/>
      <c r="C34" s="143"/>
      <c r="D34" s="144"/>
      <c r="E34" s="145"/>
      <c r="F34" s="143"/>
      <c r="G34" s="144"/>
      <c r="H34" s="144"/>
      <c r="I34" s="144"/>
      <c r="J34" s="145"/>
      <c r="K34" s="139"/>
      <c r="L34" s="139"/>
      <c r="M34" s="108">
        <v>16720</v>
      </c>
      <c r="N34" s="108">
        <v>18335</v>
      </c>
      <c r="O34" s="108">
        <v>20140</v>
      </c>
      <c r="P34" s="108">
        <v>22135</v>
      </c>
      <c r="Q34" s="108">
        <v>24320</v>
      </c>
      <c r="R34" s="108">
        <v>26695</v>
      </c>
      <c r="S34" s="108">
        <f>SUM(M34:R34)</f>
        <v>128345</v>
      </c>
      <c r="T34" s="108">
        <f>S32+S34</f>
        <v>201495</v>
      </c>
      <c r="U34" s="4"/>
    </row>
    <row r="35" spans="2:21" ht="22.5" x14ac:dyDescent="0.55000000000000004">
      <c r="B35" s="138" t="s">
        <v>44</v>
      </c>
      <c r="C35" s="140" t="s">
        <v>77</v>
      </c>
      <c r="D35" s="141"/>
      <c r="E35" s="142"/>
      <c r="F35" s="146" t="s">
        <v>75</v>
      </c>
      <c r="G35" s="141"/>
      <c r="H35" s="141"/>
      <c r="I35" s="141"/>
      <c r="J35" s="142"/>
      <c r="K35" s="138"/>
      <c r="L35" s="138" t="s">
        <v>76</v>
      </c>
      <c r="M35" s="109" t="s">
        <v>5</v>
      </c>
      <c r="N35" s="109" t="s">
        <v>6</v>
      </c>
      <c r="O35" s="109" t="s">
        <v>7</v>
      </c>
      <c r="P35" s="109" t="s">
        <v>8</v>
      </c>
      <c r="Q35" s="109" t="s">
        <v>9</v>
      </c>
      <c r="R35" s="109" t="s">
        <v>10</v>
      </c>
      <c r="S35" s="109" t="s">
        <v>11</v>
      </c>
      <c r="T35" s="110"/>
      <c r="U35" s="4"/>
    </row>
    <row r="36" spans="2:21" ht="22.5" x14ac:dyDescent="0.55000000000000004">
      <c r="B36" s="129"/>
      <c r="C36" s="131"/>
      <c r="D36" s="132"/>
      <c r="E36" s="133"/>
      <c r="F36" s="131"/>
      <c r="G36" s="132"/>
      <c r="H36" s="132"/>
      <c r="I36" s="132"/>
      <c r="J36" s="133"/>
      <c r="K36" s="129"/>
      <c r="L36" s="129"/>
      <c r="M36" s="50">
        <v>60</v>
      </c>
      <c r="N36" s="50">
        <v>60</v>
      </c>
      <c r="O36" s="50">
        <v>60</v>
      </c>
      <c r="P36" s="50">
        <v>60</v>
      </c>
      <c r="Q36" s="50">
        <v>60</v>
      </c>
      <c r="R36" s="50">
        <v>60</v>
      </c>
      <c r="S36" s="2"/>
      <c r="T36" s="33"/>
      <c r="U36" s="4"/>
    </row>
    <row r="37" spans="2:21" ht="22.5" x14ac:dyDescent="0.55000000000000004">
      <c r="B37" s="129"/>
      <c r="C37" s="131"/>
      <c r="D37" s="132"/>
      <c r="E37" s="133"/>
      <c r="F37" s="131"/>
      <c r="G37" s="132"/>
      <c r="H37" s="132"/>
      <c r="I37" s="132"/>
      <c r="J37" s="133"/>
      <c r="K37" s="129"/>
      <c r="L37" s="129"/>
      <c r="M37" s="46" t="s">
        <v>13</v>
      </c>
      <c r="N37" s="46" t="s">
        <v>14</v>
      </c>
      <c r="O37" s="46" t="s">
        <v>15</v>
      </c>
      <c r="P37" s="46" t="s">
        <v>16</v>
      </c>
      <c r="Q37" s="46" t="s">
        <v>17</v>
      </c>
      <c r="R37" s="46" t="s">
        <v>18</v>
      </c>
      <c r="S37" s="46" t="s">
        <v>19</v>
      </c>
      <c r="T37" s="46" t="s">
        <v>20</v>
      </c>
      <c r="U37" s="4"/>
    </row>
    <row r="38" spans="2:21" ht="23" thickBot="1" x14ac:dyDescent="0.6">
      <c r="B38" s="139"/>
      <c r="C38" s="143"/>
      <c r="D38" s="144"/>
      <c r="E38" s="145"/>
      <c r="F38" s="143"/>
      <c r="G38" s="144"/>
      <c r="H38" s="144"/>
      <c r="I38" s="144"/>
      <c r="J38" s="145"/>
      <c r="K38" s="139"/>
      <c r="L38" s="139"/>
      <c r="M38" s="112">
        <v>60</v>
      </c>
      <c r="N38" s="112">
        <v>60</v>
      </c>
      <c r="O38" s="112">
        <v>60</v>
      </c>
      <c r="P38" s="112">
        <v>60</v>
      </c>
      <c r="Q38" s="112">
        <v>60</v>
      </c>
      <c r="R38" s="112">
        <v>60</v>
      </c>
      <c r="S38" s="108"/>
      <c r="T38" s="108"/>
      <c r="U38" s="4"/>
    </row>
    <row r="39" spans="2:21" ht="22.5" x14ac:dyDescent="0.55000000000000004">
      <c r="B39" s="138" t="s">
        <v>45</v>
      </c>
      <c r="C39" s="140" t="s">
        <v>78</v>
      </c>
      <c r="D39" s="141"/>
      <c r="E39" s="142"/>
      <c r="F39" s="146" t="s">
        <v>127</v>
      </c>
      <c r="G39" s="141"/>
      <c r="H39" s="141"/>
      <c r="I39" s="141"/>
      <c r="J39" s="142"/>
      <c r="K39" s="138" t="s">
        <v>21</v>
      </c>
      <c r="L39" s="138" t="s">
        <v>22</v>
      </c>
      <c r="M39" s="109" t="s">
        <v>5</v>
      </c>
      <c r="N39" s="109" t="s">
        <v>6</v>
      </c>
      <c r="O39" s="109" t="s">
        <v>7</v>
      </c>
      <c r="P39" s="109" t="s">
        <v>8</v>
      </c>
      <c r="Q39" s="109" t="s">
        <v>9</v>
      </c>
      <c r="R39" s="109" t="s">
        <v>10</v>
      </c>
      <c r="S39" s="109" t="s">
        <v>11</v>
      </c>
      <c r="T39" s="110"/>
      <c r="U39" s="4"/>
    </row>
    <row r="40" spans="2:21" ht="22.5" x14ac:dyDescent="0.55000000000000004">
      <c r="B40" s="129"/>
      <c r="C40" s="131"/>
      <c r="D40" s="132"/>
      <c r="E40" s="133"/>
      <c r="F40" s="131"/>
      <c r="G40" s="132"/>
      <c r="H40" s="132"/>
      <c r="I40" s="132"/>
      <c r="J40" s="133"/>
      <c r="K40" s="129"/>
      <c r="L40" s="129"/>
      <c r="M40" s="2">
        <f>ROUND(M32*M36/100,0)</f>
        <v>5700</v>
      </c>
      <c r="N40" s="2">
        <f t="shared" ref="N40:R42" si="0">ROUND(N32*N36/100,0)</f>
        <v>6270</v>
      </c>
      <c r="O40" s="2">
        <f t="shared" si="0"/>
        <v>6897</v>
      </c>
      <c r="P40" s="2">
        <f t="shared" si="0"/>
        <v>7581</v>
      </c>
      <c r="Q40" s="2">
        <f t="shared" si="0"/>
        <v>8322</v>
      </c>
      <c r="R40" s="2">
        <f t="shared" si="0"/>
        <v>9120</v>
      </c>
      <c r="S40" s="2">
        <f>SUM(M40:R40)</f>
        <v>43890</v>
      </c>
      <c r="T40" s="33"/>
      <c r="U40" s="4"/>
    </row>
    <row r="41" spans="2:21" ht="22.5" x14ac:dyDescent="0.55000000000000004">
      <c r="B41" s="129"/>
      <c r="C41" s="131"/>
      <c r="D41" s="132"/>
      <c r="E41" s="133"/>
      <c r="F41" s="131"/>
      <c r="G41" s="132"/>
      <c r="H41" s="132"/>
      <c r="I41" s="132"/>
      <c r="J41" s="133"/>
      <c r="K41" s="129"/>
      <c r="L41" s="129"/>
      <c r="M41" s="46" t="s">
        <v>13</v>
      </c>
      <c r="N41" s="46" t="s">
        <v>14</v>
      </c>
      <c r="O41" s="46" t="s">
        <v>15</v>
      </c>
      <c r="P41" s="46" t="s">
        <v>16</v>
      </c>
      <c r="Q41" s="46" t="s">
        <v>17</v>
      </c>
      <c r="R41" s="46" t="s">
        <v>18</v>
      </c>
      <c r="S41" s="46" t="s">
        <v>19</v>
      </c>
      <c r="T41" s="46" t="s">
        <v>20</v>
      </c>
      <c r="U41" s="4"/>
    </row>
    <row r="42" spans="2:21" ht="23" thickBot="1" x14ac:dyDescent="0.6">
      <c r="B42" s="139"/>
      <c r="C42" s="143"/>
      <c r="D42" s="144"/>
      <c r="E42" s="145"/>
      <c r="F42" s="143"/>
      <c r="G42" s="144"/>
      <c r="H42" s="144"/>
      <c r="I42" s="144"/>
      <c r="J42" s="145"/>
      <c r="K42" s="139"/>
      <c r="L42" s="139"/>
      <c r="M42" s="108">
        <f>ROUND(M34*M38/100,0)</f>
        <v>10032</v>
      </c>
      <c r="N42" s="108">
        <f t="shared" si="0"/>
        <v>11001</v>
      </c>
      <c r="O42" s="108">
        <f t="shared" si="0"/>
        <v>12084</v>
      </c>
      <c r="P42" s="108">
        <f t="shared" si="0"/>
        <v>13281</v>
      </c>
      <c r="Q42" s="108">
        <f t="shared" si="0"/>
        <v>14592</v>
      </c>
      <c r="R42" s="108">
        <f t="shared" si="0"/>
        <v>16017</v>
      </c>
      <c r="S42" s="108">
        <f>SUM(M42:R42)</f>
        <v>77007</v>
      </c>
      <c r="T42" s="108">
        <f>S40+S42</f>
        <v>120897</v>
      </c>
      <c r="U42" s="4"/>
    </row>
    <row r="43" spans="2:21" ht="21.65" customHeight="1" x14ac:dyDescent="0.55000000000000004">
      <c r="B43" s="138" t="s">
        <v>46</v>
      </c>
      <c r="C43" s="140" t="s">
        <v>79</v>
      </c>
      <c r="D43" s="141"/>
      <c r="E43" s="142"/>
      <c r="F43" s="146" t="s">
        <v>75</v>
      </c>
      <c r="G43" s="141"/>
      <c r="H43" s="141"/>
      <c r="I43" s="141"/>
      <c r="J43" s="142"/>
      <c r="K43" s="138"/>
      <c r="L43" s="138" t="s">
        <v>76</v>
      </c>
      <c r="M43" s="109" t="s">
        <v>5</v>
      </c>
      <c r="N43" s="109" t="s">
        <v>6</v>
      </c>
      <c r="O43" s="109" t="s">
        <v>7</v>
      </c>
      <c r="P43" s="109" t="s">
        <v>8</v>
      </c>
      <c r="Q43" s="109" t="s">
        <v>9</v>
      </c>
      <c r="R43" s="109" t="s">
        <v>10</v>
      </c>
      <c r="S43" s="109" t="s">
        <v>11</v>
      </c>
      <c r="T43" s="110"/>
      <c r="U43" s="4"/>
    </row>
    <row r="44" spans="2:21" ht="22.5" x14ac:dyDescent="0.55000000000000004">
      <c r="B44" s="129"/>
      <c r="C44" s="131"/>
      <c r="D44" s="132"/>
      <c r="E44" s="133"/>
      <c r="F44" s="131"/>
      <c r="G44" s="132"/>
      <c r="H44" s="132"/>
      <c r="I44" s="132"/>
      <c r="J44" s="133"/>
      <c r="K44" s="129"/>
      <c r="L44" s="129"/>
      <c r="M44" s="50">
        <v>10</v>
      </c>
      <c r="N44" s="50">
        <v>10</v>
      </c>
      <c r="O44" s="50">
        <v>10</v>
      </c>
      <c r="P44" s="50">
        <v>10</v>
      </c>
      <c r="Q44" s="50">
        <v>10</v>
      </c>
      <c r="R44" s="50">
        <v>10</v>
      </c>
      <c r="S44" s="2"/>
      <c r="T44" s="33"/>
      <c r="U44" s="4"/>
    </row>
    <row r="45" spans="2:21" ht="22.5" x14ac:dyDescent="0.55000000000000004">
      <c r="B45" s="129"/>
      <c r="C45" s="131"/>
      <c r="D45" s="132"/>
      <c r="E45" s="133"/>
      <c r="F45" s="131"/>
      <c r="G45" s="132"/>
      <c r="H45" s="132"/>
      <c r="I45" s="132"/>
      <c r="J45" s="133"/>
      <c r="K45" s="129"/>
      <c r="L45" s="129"/>
      <c r="M45" s="46" t="s">
        <v>13</v>
      </c>
      <c r="N45" s="46" t="s">
        <v>14</v>
      </c>
      <c r="O45" s="46" t="s">
        <v>15</v>
      </c>
      <c r="P45" s="46" t="s">
        <v>16</v>
      </c>
      <c r="Q45" s="46" t="s">
        <v>17</v>
      </c>
      <c r="R45" s="46" t="s">
        <v>18</v>
      </c>
      <c r="S45" s="46" t="s">
        <v>19</v>
      </c>
      <c r="T45" s="46" t="s">
        <v>20</v>
      </c>
      <c r="U45" s="4"/>
    </row>
    <row r="46" spans="2:21" ht="23" thickBot="1" x14ac:dyDescent="0.6">
      <c r="B46" s="139"/>
      <c r="C46" s="143"/>
      <c r="D46" s="144"/>
      <c r="E46" s="145"/>
      <c r="F46" s="143"/>
      <c r="G46" s="144"/>
      <c r="H46" s="144"/>
      <c r="I46" s="144"/>
      <c r="J46" s="145"/>
      <c r="K46" s="139"/>
      <c r="L46" s="139"/>
      <c r="M46" s="112">
        <v>10</v>
      </c>
      <c r="N46" s="112">
        <v>10</v>
      </c>
      <c r="O46" s="112">
        <v>10</v>
      </c>
      <c r="P46" s="112">
        <v>10</v>
      </c>
      <c r="Q46" s="112">
        <v>10</v>
      </c>
      <c r="R46" s="112">
        <v>10</v>
      </c>
      <c r="S46" s="108"/>
      <c r="T46" s="108"/>
      <c r="U46" s="4"/>
    </row>
    <row r="47" spans="2:21" ht="22.5" x14ac:dyDescent="0.55000000000000004">
      <c r="B47" s="138" t="s">
        <v>81</v>
      </c>
      <c r="C47" s="140" t="s">
        <v>80</v>
      </c>
      <c r="D47" s="141"/>
      <c r="E47" s="142"/>
      <c r="F47" s="146" t="s">
        <v>122</v>
      </c>
      <c r="G47" s="141"/>
      <c r="H47" s="141"/>
      <c r="I47" s="141"/>
      <c r="J47" s="142"/>
      <c r="K47" s="138" t="s">
        <v>21</v>
      </c>
      <c r="L47" s="138" t="s">
        <v>22</v>
      </c>
      <c r="M47" s="109" t="s">
        <v>5</v>
      </c>
      <c r="N47" s="109" t="s">
        <v>6</v>
      </c>
      <c r="O47" s="109" t="s">
        <v>7</v>
      </c>
      <c r="P47" s="109" t="s">
        <v>8</v>
      </c>
      <c r="Q47" s="109" t="s">
        <v>9</v>
      </c>
      <c r="R47" s="109" t="s">
        <v>10</v>
      </c>
      <c r="S47" s="109" t="s">
        <v>11</v>
      </c>
      <c r="T47" s="110"/>
      <c r="U47" s="4"/>
    </row>
    <row r="48" spans="2:21" ht="22.5" x14ac:dyDescent="0.55000000000000004">
      <c r="B48" s="129"/>
      <c r="C48" s="131"/>
      <c r="D48" s="132"/>
      <c r="E48" s="133"/>
      <c r="F48" s="131"/>
      <c r="G48" s="132"/>
      <c r="H48" s="132"/>
      <c r="I48" s="132"/>
      <c r="J48" s="133"/>
      <c r="K48" s="129"/>
      <c r="L48" s="129"/>
      <c r="M48" s="2">
        <f>ROUND(M32*M44/100,0)</f>
        <v>950</v>
      </c>
      <c r="N48" s="2">
        <f t="shared" ref="N48:R50" si="1">ROUND(N32*N44/100,0)</f>
        <v>1045</v>
      </c>
      <c r="O48" s="2">
        <f t="shared" si="1"/>
        <v>1150</v>
      </c>
      <c r="P48" s="2">
        <f t="shared" si="1"/>
        <v>1264</v>
      </c>
      <c r="Q48" s="2">
        <f t="shared" si="1"/>
        <v>1387</v>
      </c>
      <c r="R48" s="2">
        <f t="shared" si="1"/>
        <v>1520</v>
      </c>
      <c r="S48" s="2">
        <f>SUM(M48:R48)</f>
        <v>7316</v>
      </c>
      <c r="T48" s="33"/>
      <c r="U48" s="4"/>
    </row>
    <row r="49" spans="2:21" ht="22.5" x14ac:dyDescent="0.55000000000000004">
      <c r="B49" s="129"/>
      <c r="C49" s="131"/>
      <c r="D49" s="132"/>
      <c r="E49" s="133"/>
      <c r="F49" s="131"/>
      <c r="G49" s="132"/>
      <c r="H49" s="132"/>
      <c r="I49" s="132"/>
      <c r="J49" s="133"/>
      <c r="K49" s="129"/>
      <c r="L49" s="129"/>
      <c r="M49" s="46" t="s">
        <v>13</v>
      </c>
      <c r="N49" s="46" t="s">
        <v>14</v>
      </c>
      <c r="O49" s="46" t="s">
        <v>15</v>
      </c>
      <c r="P49" s="46" t="s">
        <v>16</v>
      </c>
      <c r="Q49" s="46" t="s">
        <v>17</v>
      </c>
      <c r="R49" s="46" t="s">
        <v>18</v>
      </c>
      <c r="S49" s="46" t="s">
        <v>19</v>
      </c>
      <c r="T49" s="46" t="s">
        <v>20</v>
      </c>
      <c r="U49" s="4"/>
    </row>
    <row r="50" spans="2:21" ht="23" thickBot="1" x14ac:dyDescent="0.6">
      <c r="B50" s="139"/>
      <c r="C50" s="143"/>
      <c r="D50" s="144"/>
      <c r="E50" s="145"/>
      <c r="F50" s="143"/>
      <c r="G50" s="144"/>
      <c r="H50" s="144"/>
      <c r="I50" s="144"/>
      <c r="J50" s="145"/>
      <c r="K50" s="139"/>
      <c r="L50" s="139"/>
      <c r="M50" s="108">
        <f>ROUND(M34*M46/100,0)</f>
        <v>1672</v>
      </c>
      <c r="N50" s="108">
        <f t="shared" si="1"/>
        <v>1834</v>
      </c>
      <c r="O50" s="108">
        <f t="shared" si="1"/>
        <v>2014</v>
      </c>
      <c r="P50" s="108">
        <f t="shared" si="1"/>
        <v>2214</v>
      </c>
      <c r="Q50" s="108">
        <f t="shared" si="1"/>
        <v>2432</v>
      </c>
      <c r="R50" s="108">
        <f t="shared" si="1"/>
        <v>2670</v>
      </c>
      <c r="S50" s="108">
        <f>SUM(M50:R50)</f>
        <v>12836</v>
      </c>
      <c r="T50" s="108">
        <f>S48+S50</f>
        <v>20152</v>
      </c>
      <c r="U50" s="4"/>
    </row>
    <row r="51" spans="2:21" ht="22.5" x14ac:dyDescent="0.55000000000000004">
      <c r="B51" s="138" t="s">
        <v>48</v>
      </c>
      <c r="C51" s="140" t="s">
        <v>82</v>
      </c>
      <c r="D51" s="141"/>
      <c r="E51" s="142"/>
      <c r="F51" s="146" t="s">
        <v>83</v>
      </c>
      <c r="G51" s="141"/>
      <c r="H51" s="141"/>
      <c r="I51" s="141"/>
      <c r="J51" s="142"/>
      <c r="K51" s="138" t="s">
        <v>21</v>
      </c>
      <c r="L51" s="138" t="s">
        <v>22</v>
      </c>
      <c r="M51" s="109" t="s">
        <v>5</v>
      </c>
      <c r="N51" s="109" t="s">
        <v>6</v>
      </c>
      <c r="O51" s="109" t="s">
        <v>7</v>
      </c>
      <c r="P51" s="109" t="s">
        <v>8</v>
      </c>
      <c r="Q51" s="109" t="s">
        <v>9</v>
      </c>
      <c r="R51" s="109" t="s">
        <v>10</v>
      </c>
      <c r="S51" s="109" t="s">
        <v>11</v>
      </c>
      <c r="T51" s="110"/>
      <c r="U51" s="4"/>
    </row>
    <row r="52" spans="2:21" ht="22.5" x14ac:dyDescent="0.55000000000000004">
      <c r="B52" s="129"/>
      <c r="C52" s="131"/>
      <c r="D52" s="132"/>
      <c r="E52" s="133"/>
      <c r="F52" s="131"/>
      <c r="G52" s="132"/>
      <c r="H52" s="132"/>
      <c r="I52" s="132"/>
      <c r="J52" s="133"/>
      <c r="K52" s="129"/>
      <c r="L52" s="129"/>
      <c r="M52" s="2">
        <f>M40+M48</f>
        <v>6650</v>
      </c>
      <c r="N52" s="2">
        <f t="shared" ref="N52:R54" si="2">N40+N48</f>
        <v>7315</v>
      </c>
      <c r="O52" s="2">
        <f t="shared" si="2"/>
        <v>8047</v>
      </c>
      <c r="P52" s="2">
        <f t="shared" si="2"/>
        <v>8845</v>
      </c>
      <c r="Q52" s="2">
        <f t="shared" si="2"/>
        <v>9709</v>
      </c>
      <c r="R52" s="2">
        <f t="shared" si="2"/>
        <v>10640</v>
      </c>
      <c r="S52" s="2">
        <f>SUM(M52:R52)</f>
        <v>51206</v>
      </c>
      <c r="T52" s="33"/>
      <c r="U52" s="4"/>
    </row>
    <row r="53" spans="2:21" ht="22.5" x14ac:dyDescent="0.55000000000000004">
      <c r="B53" s="129"/>
      <c r="C53" s="131"/>
      <c r="D53" s="132"/>
      <c r="E53" s="133"/>
      <c r="F53" s="131"/>
      <c r="G53" s="132"/>
      <c r="H53" s="132"/>
      <c r="I53" s="132"/>
      <c r="J53" s="133"/>
      <c r="K53" s="129"/>
      <c r="L53" s="129"/>
      <c r="M53" s="46" t="s">
        <v>13</v>
      </c>
      <c r="N53" s="46" t="s">
        <v>14</v>
      </c>
      <c r="O53" s="46" t="s">
        <v>15</v>
      </c>
      <c r="P53" s="46" t="s">
        <v>16</v>
      </c>
      <c r="Q53" s="46" t="s">
        <v>17</v>
      </c>
      <c r="R53" s="46" t="s">
        <v>18</v>
      </c>
      <c r="S53" s="46" t="s">
        <v>19</v>
      </c>
      <c r="T53" s="46" t="s">
        <v>20</v>
      </c>
      <c r="U53" s="4"/>
    </row>
    <row r="54" spans="2:21" ht="23" thickBot="1" x14ac:dyDescent="0.6">
      <c r="B54" s="139"/>
      <c r="C54" s="143"/>
      <c r="D54" s="144"/>
      <c r="E54" s="145"/>
      <c r="F54" s="143"/>
      <c r="G54" s="144"/>
      <c r="H54" s="144"/>
      <c r="I54" s="144"/>
      <c r="J54" s="145"/>
      <c r="K54" s="139"/>
      <c r="L54" s="139"/>
      <c r="M54" s="108">
        <f>M42+M50</f>
        <v>11704</v>
      </c>
      <c r="N54" s="108">
        <f t="shared" si="2"/>
        <v>12835</v>
      </c>
      <c r="O54" s="108">
        <f t="shared" si="2"/>
        <v>14098</v>
      </c>
      <c r="P54" s="108">
        <f t="shared" si="2"/>
        <v>15495</v>
      </c>
      <c r="Q54" s="108">
        <f t="shared" si="2"/>
        <v>17024</v>
      </c>
      <c r="R54" s="108">
        <f t="shared" si="2"/>
        <v>18687</v>
      </c>
      <c r="S54" s="108">
        <f>SUM(M54:R54)</f>
        <v>89843</v>
      </c>
      <c r="T54" s="108">
        <f>S52+S54</f>
        <v>141049</v>
      </c>
      <c r="U54" s="4"/>
    </row>
    <row r="55" spans="2:21" ht="22.5" x14ac:dyDescent="0.55000000000000004">
      <c r="B55" s="138" t="s">
        <v>84</v>
      </c>
      <c r="C55" s="140" t="s">
        <v>85</v>
      </c>
      <c r="D55" s="141"/>
      <c r="E55" s="142"/>
      <c r="F55" s="146" t="s">
        <v>86</v>
      </c>
      <c r="G55" s="141"/>
      <c r="H55" s="141"/>
      <c r="I55" s="141"/>
      <c r="J55" s="142"/>
      <c r="K55" s="138" t="s">
        <v>21</v>
      </c>
      <c r="L55" s="138" t="s">
        <v>22</v>
      </c>
      <c r="M55" s="109" t="s">
        <v>5</v>
      </c>
      <c r="N55" s="109" t="s">
        <v>6</v>
      </c>
      <c r="O55" s="109" t="s">
        <v>7</v>
      </c>
      <c r="P55" s="109" t="s">
        <v>8</v>
      </c>
      <c r="Q55" s="109" t="s">
        <v>9</v>
      </c>
      <c r="R55" s="109" t="s">
        <v>10</v>
      </c>
      <c r="S55" s="109" t="s">
        <v>11</v>
      </c>
      <c r="T55" s="110"/>
      <c r="U55" s="4"/>
    </row>
    <row r="56" spans="2:21" ht="22.5" x14ac:dyDescent="0.55000000000000004">
      <c r="B56" s="129"/>
      <c r="C56" s="131"/>
      <c r="D56" s="132"/>
      <c r="E56" s="133"/>
      <c r="F56" s="131"/>
      <c r="G56" s="132"/>
      <c r="H56" s="132"/>
      <c r="I56" s="132"/>
      <c r="J56" s="133"/>
      <c r="K56" s="129"/>
      <c r="L56" s="129"/>
      <c r="M56" s="2">
        <f>M32-M52</f>
        <v>2850</v>
      </c>
      <c r="N56" s="2">
        <f t="shared" ref="N56:R58" si="3">N32-N52</f>
        <v>3135</v>
      </c>
      <c r="O56" s="2">
        <f t="shared" si="3"/>
        <v>3448</v>
      </c>
      <c r="P56" s="2">
        <f t="shared" si="3"/>
        <v>3790</v>
      </c>
      <c r="Q56" s="2">
        <f t="shared" si="3"/>
        <v>4161</v>
      </c>
      <c r="R56" s="2">
        <f t="shared" si="3"/>
        <v>4560</v>
      </c>
      <c r="S56" s="2">
        <f>SUM(M56:R56)</f>
        <v>21944</v>
      </c>
      <c r="T56" s="33"/>
      <c r="U56" s="4"/>
    </row>
    <row r="57" spans="2:21" ht="22.5" x14ac:dyDescent="0.55000000000000004">
      <c r="B57" s="129"/>
      <c r="C57" s="131"/>
      <c r="D57" s="132"/>
      <c r="E57" s="133"/>
      <c r="F57" s="131"/>
      <c r="G57" s="132"/>
      <c r="H57" s="132"/>
      <c r="I57" s="132"/>
      <c r="J57" s="133"/>
      <c r="K57" s="129"/>
      <c r="L57" s="129"/>
      <c r="M57" s="46" t="s">
        <v>13</v>
      </c>
      <c r="N57" s="46" t="s">
        <v>14</v>
      </c>
      <c r="O57" s="46" t="s">
        <v>15</v>
      </c>
      <c r="P57" s="46" t="s">
        <v>16</v>
      </c>
      <c r="Q57" s="46" t="s">
        <v>17</v>
      </c>
      <c r="R57" s="46" t="s">
        <v>18</v>
      </c>
      <c r="S57" s="46" t="s">
        <v>19</v>
      </c>
      <c r="T57" s="46" t="s">
        <v>20</v>
      </c>
      <c r="U57" s="4"/>
    </row>
    <row r="58" spans="2:21" ht="23" thickBot="1" x14ac:dyDescent="0.6">
      <c r="B58" s="139"/>
      <c r="C58" s="143"/>
      <c r="D58" s="144"/>
      <c r="E58" s="145"/>
      <c r="F58" s="143"/>
      <c r="G58" s="144"/>
      <c r="H58" s="144"/>
      <c r="I58" s="144"/>
      <c r="J58" s="145"/>
      <c r="K58" s="139"/>
      <c r="L58" s="139"/>
      <c r="M58" s="108">
        <f>M34-M54</f>
        <v>5016</v>
      </c>
      <c r="N58" s="108">
        <f t="shared" si="3"/>
        <v>5500</v>
      </c>
      <c r="O58" s="108">
        <f t="shared" si="3"/>
        <v>6042</v>
      </c>
      <c r="P58" s="108">
        <f t="shared" si="3"/>
        <v>6640</v>
      </c>
      <c r="Q58" s="108">
        <f t="shared" si="3"/>
        <v>7296</v>
      </c>
      <c r="R58" s="108">
        <f t="shared" si="3"/>
        <v>8008</v>
      </c>
      <c r="S58" s="108">
        <f>SUM(M58:R58)</f>
        <v>38502</v>
      </c>
      <c r="T58" s="108">
        <f>S56+S58</f>
        <v>60446</v>
      </c>
      <c r="U58" s="4"/>
    </row>
    <row r="59" spans="2:21" ht="21.65" customHeight="1" x14ac:dyDescent="0.55000000000000004">
      <c r="B59" s="138" t="s">
        <v>89</v>
      </c>
      <c r="C59" s="140" t="s">
        <v>87</v>
      </c>
      <c r="D59" s="141"/>
      <c r="E59" s="142"/>
      <c r="F59" s="146" t="s">
        <v>88</v>
      </c>
      <c r="G59" s="141"/>
      <c r="H59" s="141"/>
      <c r="I59" s="141"/>
      <c r="J59" s="142"/>
      <c r="K59" s="138"/>
      <c r="L59" s="138" t="s">
        <v>76</v>
      </c>
      <c r="M59" s="109" t="s">
        <v>5</v>
      </c>
      <c r="N59" s="109" t="s">
        <v>6</v>
      </c>
      <c r="O59" s="109" t="s">
        <v>7</v>
      </c>
      <c r="P59" s="109" t="s">
        <v>8</v>
      </c>
      <c r="Q59" s="109" t="s">
        <v>9</v>
      </c>
      <c r="R59" s="109" t="s">
        <v>10</v>
      </c>
      <c r="S59" s="109" t="s">
        <v>11</v>
      </c>
      <c r="T59" s="110"/>
      <c r="U59" s="4"/>
    </row>
    <row r="60" spans="2:21" ht="22.5" x14ac:dyDescent="0.55000000000000004">
      <c r="B60" s="129"/>
      <c r="C60" s="131"/>
      <c r="D60" s="132"/>
      <c r="E60" s="133"/>
      <c r="F60" s="131"/>
      <c r="G60" s="132"/>
      <c r="H60" s="132"/>
      <c r="I60" s="132"/>
      <c r="J60" s="133"/>
      <c r="K60" s="129"/>
      <c r="L60" s="129"/>
      <c r="M60" s="50">
        <f>ROUND(M56/M32*100,0)</f>
        <v>30</v>
      </c>
      <c r="N60" s="50">
        <f t="shared" ref="N60:T62" si="4">ROUND(N56/N32*100,0)</f>
        <v>30</v>
      </c>
      <c r="O60" s="50">
        <f t="shared" si="4"/>
        <v>30</v>
      </c>
      <c r="P60" s="50">
        <f t="shared" si="4"/>
        <v>30</v>
      </c>
      <c r="Q60" s="50">
        <f t="shared" si="4"/>
        <v>30</v>
      </c>
      <c r="R60" s="50">
        <f t="shared" si="4"/>
        <v>30</v>
      </c>
      <c r="S60" s="50">
        <f t="shared" si="4"/>
        <v>30</v>
      </c>
      <c r="T60" s="33"/>
      <c r="U60" s="4"/>
    </row>
    <row r="61" spans="2:21" ht="22.5" x14ac:dyDescent="0.55000000000000004">
      <c r="B61" s="129"/>
      <c r="C61" s="131"/>
      <c r="D61" s="132"/>
      <c r="E61" s="133"/>
      <c r="F61" s="131"/>
      <c r="G61" s="132"/>
      <c r="H61" s="132"/>
      <c r="I61" s="132"/>
      <c r="J61" s="133"/>
      <c r="K61" s="129"/>
      <c r="L61" s="129"/>
      <c r="M61" s="46" t="s">
        <v>13</v>
      </c>
      <c r="N61" s="46" t="s">
        <v>14</v>
      </c>
      <c r="O61" s="46" t="s">
        <v>15</v>
      </c>
      <c r="P61" s="46" t="s">
        <v>16</v>
      </c>
      <c r="Q61" s="46" t="s">
        <v>17</v>
      </c>
      <c r="R61" s="46" t="s">
        <v>18</v>
      </c>
      <c r="S61" s="46" t="s">
        <v>19</v>
      </c>
      <c r="T61" s="46" t="s">
        <v>20</v>
      </c>
      <c r="U61" s="4"/>
    </row>
    <row r="62" spans="2:21" ht="23" thickBot="1" x14ac:dyDescent="0.6">
      <c r="B62" s="139"/>
      <c r="C62" s="143"/>
      <c r="D62" s="144"/>
      <c r="E62" s="145"/>
      <c r="F62" s="143"/>
      <c r="G62" s="144"/>
      <c r="H62" s="144"/>
      <c r="I62" s="144"/>
      <c r="J62" s="145"/>
      <c r="K62" s="139"/>
      <c r="L62" s="139"/>
      <c r="M62" s="112">
        <f>ROUND(M58/M34*100,0)</f>
        <v>30</v>
      </c>
      <c r="N62" s="112">
        <f t="shared" si="4"/>
        <v>30</v>
      </c>
      <c r="O62" s="112">
        <f t="shared" si="4"/>
        <v>30</v>
      </c>
      <c r="P62" s="112">
        <f t="shared" si="4"/>
        <v>30</v>
      </c>
      <c r="Q62" s="112">
        <f t="shared" si="4"/>
        <v>30</v>
      </c>
      <c r="R62" s="112">
        <f t="shared" si="4"/>
        <v>30</v>
      </c>
      <c r="S62" s="112">
        <f t="shared" si="4"/>
        <v>30</v>
      </c>
      <c r="T62" s="112">
        <f t="shared" si="4"/>
        <v>30</v>
      </c>
      <c r="U62" s="4"/>
    </row>
    <row r="63" spans="2:21" ht="22.5" x14ac:dyDescent="0.55000000000000004">
      <c r="B63" s="138" t="s">
        <v>90</v>
      </c>
      <c r="C63" s="140" t="s">
        <v>74</v>
      </c>
      <c r="D63" s="141"/>
      <c r="E63" s="142"/>
      <c r="F63" s="146" t="s">
        <v>75</v>
      </c>
      <c r="G63" s="141"/>
      <c r="H63" s="141"/>
      <c r="I63" s="141"/>
      <c r="J63" s="142"/>
      <c r="K63" s="138" t="s">
        <v>21</v>
      </c>
      <c r="L63" s="138" t="s">
        <v>22</v>
      </c>
      <c r="M63" s="109" t="s">
        <v>5</v>
      </c>
      <c r="N63" s="109" t="s">
        <v>6</v>
      </c>
      <c r="O63" s="109" t="s">
        <v>7</v>
      </c>
      <c r="P63" s="109" t="s">
        <v>8</v>
      </c>
      <c r="Q63" s="109" t="s">
        <v>9</v>
      </c>
      <c r="R63" s="109" t="s">
        <v>10</v>
      </c>
      <c r="S63" s="109" t="s">
        <v>11</v>
      </c>
      <c r="T63" s="110"/>
      <c r="U63" s="4"/>
    </row>
    <row r="64" spans="2:21" ht="22.5" x14ac:dyDescent="0.55000000000000004">
      <c r="B64" s="129"/>
      <c r="C64" s="131"/>
      <c r="D64" s="132"/>
      <c r="E64" s="133"/>
      <c r="F64" s="131"/>
      <c r="G64" s="132"/>
      <c r="H64" s="132"/>
      <c r="I64" s="132"/>
      <c r="J64" s="133"/>
      <c r="K64" s="129"/>
      <c r="L64" s="129"/>
      <c r="M64" s="2">
        <v>1500</v>
      </c>
      <c r="N64" s="2">
        <v>1500</v>
      </c>
      <c r="O64" s="2">
        <v>1500</v>
      </c>
      <c r="P64" s="2">
        <v>1500</v>
      </c>
      <c r="Q64" s="2">
        <v>1500</v>
      </c>
      <c r="R64" s="2">
        <v>1500</v>
      </c>
      <c r="S64" s="2">
        <f>SUM(M64:R64)</f>
        <v>9000</v>
      </c>
      <c r="T64" s="33"/>
      <c r="U64" s="4"/>
    </row>
    <row r="65" spans="2:21" ht="22.5" x14ac:dyDescent="0.55000000000000004">
      <c r="B65" s="129"/>
      <c r="C65" s="131"/>
      <c r="D65" s="132"/>
      <c r="E65" s="133"/>
      <c r="F65" s="131"/>
      <c r="G65" s="132"/>
      <c r="H65" s="132"/>
      <c r="I65" s="132"/>
      <c r="J65" s="133"/>
      <c r="K65" s="129"/>
      <c r="L65" s="129"/>
      <c r="M65" s="46" t="s">
        <v>13</v>
      </c>
      <c r="N65" s="46" t="s">
        <v>14</v>
      </c>
      <c r="O65" s="46" t="s">
        <v>15</v>
      </c>
      <c r="P65" s="46" t="s">
        <v>16</v>
      </c>
      <c r="Q65" s="46" t="s">
        <v>17</v>
      </c>
      <c r="R65" s="46" t="s">
        <v>18</v>
      </c>
      <c r="S65" s="46" t="s">
        <v>19</v>
      </c>
      <c r="T65" s="46" t="s">
        <v>20</v>
      </c>
      <c r="U65" s="4"/>
    </row>
    <row r="66" spans="2:21" ht="23" thickBot="1" x14ac:dyDescent="0.6">
      <c r="B66" s="139"/>
      <c r="C66" s="143"/>
      <c r="D66" s="144"/>
      <c r="E66" s="145"/>
      <c r="F66" s="143"/>
      <c r="G66" s="144"/>
      <c r="H66" s="144"/>
      <c r="I66" s="144"/>
      <c r="J66" s="145"/>
      <c r="K66" s="139"/>
      <c r="L66" s="139"/>
      <c r="M66" s="108">
        <v>1500</v>
      </c>
      <c r="N66" s="108">
        <v>1500</v>
      </c>
      <c r="O66" s="108">
        <v>1500</v>
      </c>
      <c r="P66" s="108">
        <v>1500</v>
      </c>
      <c r="Q66" s="108">
        <v>1500</v>
      </c>
      <c r="R66" s="108">
        <v>1500</v>
      </c>
      <c r="S66" s="108">
        <f>SUM(M66:R66)</f>
        <v>9000</v>
      </c>
      <c r="T66" s="108">
        <f>S64+S66</f>
        <v>18000</v>
      </c>
      <c r="U66" s="4"/>
    </row>
    <row r="67" spans="2:21" ht="22.5" x14ac:dyDescent="0.55000000000000004">
      <c r="B67" s="138" t="s">
        <v>91</v>
      </c>
      <c r="C67" s="140" t="s">
        <v>92</v>
      </c>
      <c r="D67" s="141"/>
      <c r="E67" s="142"/>
      <c r="F67" s="146" t="s">
        <v>75</v>
      </c>
      <c r="G67" s="141"/>
      <c r="H67" s="141"/>
      <c r="I67" s="141"/>
      <c r="J67" s="142"/>
      <c r="K67" s="138" t="s">
        <v>21</v>
      </c>
      <c r="L67" s="138" t="s">
        <v>22</v>
      </c>
      <c r="M67" s="109" t="s">
        <v>5</v>
      </c>
      <c r="N67" s="109" t="s">
        <v>6</v>
      </c>
      <c r="O67" s="109" t="s">
        <v>7</v>
      </c>
      <c r="P67" s="109" t="s">
        <v>8</v>
      </c>
      <c r="Q67" s="109" t="s">
        <v>9</v>
      </c>
      <c r="R67" s="109" t="s">
        <v>10</v>
      </c>
      <c r="S67" s="109" t="s">
        <v>11</v>
      </c>
      <c r="T67" s="110"/>
      <c r="U67" s="4"/>
    </row>
    <row r="68" spans="2:21" ht="22.5" x14ac:dyDescent="0.55000000000000004">
      <c r="B68" s="129"/>
      <c r="C68" s="131"/>
      <c r="D68" s="132"/>
      <c r="E68" s="133"/>
      <c r="F68" s="131"/>
      <c r="G68" s="132"/>
      <c r="H68" s="132"/>
      <c r="I68" s="132"/>
      <c r="J68" s="133"/>
      <c r="K68" s="129"/>
      <c r="L68" s="129"/>
      <c r="M68" s="2">
        <v>300</v>
      </c>
      <c r="N68" s="2">
        <v>300</v>
      </c>
      <c r="O68" s="2">
        <v>300</v>
      </c>
      <c r="P68" s="2">
        <v>300</v>
      </c>
      <c r="Q68" s="2">
        <v>300</v>
      </c>
      <c r="R68" s="2">
        <v>300</v>
      </c>
      <c r="S68" s="2">
        <f>SUM(M68:R68)</f>
        <v>1800</v>
      </c>
      <c r="T68" s="33"/>
      <c r="U68" s="4"/>
    </row>
    <row r="69" spans="2:21" ht="22.5" x14ac:dyDescent="0.55000000000000004">
      <c r="B69" s="129"/>
      <c r="C69" s="131"/>
      <c r="D69" s="132"/>
      <c r="E69" s="133"/>
      <c r="F69" s="131"/>
      <c r="G69" s="132"/>
      <c r="H69" s="132"/>
      <c r="I69" s="132"/>
      <c r="J69" s="133"/>
      <c r="K69" s="129"/>
      <c r="L69" s="129"/>
      <c r="M69" s="46" t="s">
        <v>13</v>
      </c>
      <c r="N69" s="46" t="s">
        <v>14</v>
      </c>
      <c r="O69" s="46" t="s">
        <v>15</v>
      </c>
      <c r="P69" s="46" t="s">
        <v>16</v>
      </c>
      <c r="Q69" s="46" t="s">
        <v>17</v>
      </c>
      <c r="R69" s="46" t="s">
        <v>18</v>
      </c>
      <c r="S69" s="46" t="s">
        <v>19</v>
      </c>
      <c r="T69" s="46" t="s">
        <v>20</v>
      </c>
      <c r="U69" s="4"/>
    </row>
    <row r="70" spans="2:21" ht="23" thickBot="1" x14ac:dyDescent="0.6">
      <c r="B70" s="139"/>
      <c r="C70" s="143"/>
      <c r="D70" s="144"/>
      <c r="E70" s="145"/>
      <c r="F70" s="143"/>
      <c r="G70" s="144"/>
      <c r="H70" s="144"/>
      <c r="I70" s="144"/>
      <c r="J70" s="145"/>
      <c r="K70" s="139"/>
      <c r="L70" s="139"/>
      <c r="M70" s="108">
        <v>300</v>
      </c>
      <c r="N70" s="108">
        <v>300</v>
      </c>
      <c r="O70" s="108">
        <v>300</v>
      </c>
      <c r="P70" s="108">
        <v>300</v>
      </c>
      <c r="Q70" s="108">
        <v>300</v>
      </c>
      <c r="R70" s="108">
        <v>300</v>
      </c>
      <c r="S70" s="108">
        <f>SUM(M70:R70)</f>
        <v>1800</v>
      </c>
      <c r="T70" s="108">
        <f>S68+S70</f>
        <v>3600</v>
      </c>
      <c r="U70" s="4"/>
    </row>
    <row r="71" spans="2:21" ht="22.5" x14ac:dyDescent="0.55000000000000004">
      <c r="B71" s="138" t="s">
        <v>50</v>
      </c>
      <c r="C71" s="140" t="s">
        <v>93</v>
      </c>
      <c r="D71" s="141"/>
      <c r="E71" s="142"/>
      <c r="F71" s="146" t="s">
        <v>94</v>
      </c>
      <c r="G71" s="141"/>
      <c r="H71" s="141"/>
      <c r="I71" s="141"/>
      <c r="J71" s="142"/>
      <c r="K71" s="138" t="s">
        <v>21</v>
      </c>
      <c r="L71" s="138" t="s">
        <v>22</v>
      </c>
      <c r="M71" s="109" t="s">
        <v>5</v>
      </c>
      <c r="N71" s="109" t="s">
        <v>6</v>
      </c>
      <c r="O71" s="109" t="s">
        <v>7</v>
      </c>
      <c r="P71" s="109" t="s">
        <v>8</v>
      </c>
      <c r="Q71" s="109" t="s">
        <v>9</v>
      </c>
      <c r="R71" s="109" t="s">
        <v>10</v>
      </c>
      <c r="S71" s="109" t="s">
        <v>11</v>
      </c>
      <c r="T71" s="110"/>
      <c r="U71" s="4"/>
    </row>
    <row r="72" spans="2:21" ht="22.5" x14ac:dyDescent="0.55000000000000004">
      <c r="B72" s="129"/>
      <c r="C72" s="131"/>
      <c r="D72" s="132"/>
      <c r="E72" s="133"/>
      <c r="F72" s="131"/>
      <c r="G72" s="132"/>
      <c r="H72" s="132"/>
      <c r="I72" s="132"/>
      <c r="J72" s="133"/>
      <c r="K72" s="129"/>
      <c r="L72" s="129"/>
      <c r="M72" s="2">
        <f>M64+M68</f>
        <v>1800</v>
      </c>
      <c r="N72" s="2">
        <f t="shared" ref="N72:R74" si="5">N64+N68</f>
        <v>1800</v>
      </c>
      <c r="O72" s="2">
        <f t="shared" si="5"/>
        <v>1800</v>
      </c>
      <c r="P72" s="2">
        <f t="shared" si="5"/>
        <v>1800</v>
      </c>
      <c r="Q72" s="2">
        <f t="shared" si="5"/>
        <v>1800</v>
      </c>
      <c r="R72" s="2">
        <f t="shared" si="5"/>
        <v>1800</v>
      </c>
      <c r="S72" s="2">
        <f>SUM(M72:R72)</f>
        <v>10800</v>
      </c>
      <c r="T72" s="33"/>
      <c r="U72" s="4"/>
    </row>
    <row r="73" spans="2:21" ht="22.5" x14ac:dyDescent="0.55000000000000004">
      <c r="B73" s="129"/>
      <c r="C73" s="131"/>
      <c r="D73" s="132"/>
      <c r="E73" s="133"/>
      <c r="F73" s="131"/>
      <c r="G73" s="132"/>
      <c r="H73" s="132"/>
      <c r="I73" s="132"/>
      <c r="J73" s="133"/>
      <c r="K73" s="129"/>
      <c r="L73" s="129"/>
      <c r="M73" s="46" t="s">
        <v>13</v>
      </c>
      <c r="N73" s="46" t="s">
        <v>14</v>
      </c>
      <c r="O73" s="46" t="s">
        <v>15</v>
      </c>
      <c r="P73" s="46" t="s">
        <v>16</v>
      </c>
      <c r="Q73" s="46" t="s">
        <v>17</v>
      </c>
      <c r="R73" s="46" t="s">
        <v>18</v>
      </c>
      <c r="S73" s="46" t="s">
        <v>19</v>
      </c>
      <c r="T73" s="46" t="s">
        <v>20</v>
      </c>
      <c r="U73" s="4"/>
    </row>
    <row r="74" spans="2:21" ht="23" thickBot="1" x14ac:dyDescent="0.6">
      <c r="B74" s="139"/>
      <c r="C74" s="143"/>
      <c r="D74" s="144"/>
      <c r="E74" s="145"/>
      <c r="F74" s="143"/>
      <c r="G74" s="144"/>
      <c r="H74" s="144"/>
      <c r="I74" s="144"/>
      <c r="J74" s="145"/>
      <c r="K74" s="139"/>
      <c r="L74" s="139"/>
      <c r="M74" s="108">
        <f>M66+M70</f>
        <v>1800</v>
      </c>
      <c r="N74" s="108">
        <f t="shared" si="5"/>
        <v>1800</v>
      </c>
      <c r="O74" s="108">
        <f t="shared" si="5"/>
        <v>1800</v>
      </c>
      <c r="P74" s="108">
        <f t="shared" si="5"/>
        <v>1800</v>
      </c>
      <c r="Q74" s="108">
        <f t="shared" si="5"/>
        <v>1800</v>
      </c>
      <c r="R74" s="108">
        <f t="shared" si="5"/>
        <v>1800</v>
      </c>
      <c r="S74" s="108">
        <f>SUM(M74:R74)</f>
        <v>10800</v>
      </c>
      <c r="T74" s="108">
        <f>S72+S74</f>
        <v>21600</v>
      </c>
      <c r="U74" s="4"/>
    </row>
    <row r="75" spans="2:21" ht="22.5" x14ac:dyDescent="0.55000000000000004">
      <c r="B75" s="138" t="s">
        <v>123</v>
      </c>
      <c r="C75" s="140" t="s">
        <v>95</v>
      </c>
      <c r="D75" s="141"/>
      <c r="E75" s="142"/>
      <c r="F75" s="146" t="s">
        <v>124</v>
      </c>
      <c r="G75" s="141"/>
      <c r="H75" s="141"/>
      <c r="I75" s="141"/>
      <c r="J75" s="142"/>
      <c r="K75" s="138" t="s">
        <v>21</v>
      </c>
      <c r="L75" s="138" t="s">
        <v>22</v>
      </c>
      <c r="M75" s="109" t="s">
        <v>5</v>
      </c>
      <c r="N75" s="109" t="s">
        <v>6</v>
      </c>
      <c r="O75" s="109" t="s">
        <v>7</v>
      </c>
      <c r="P75" s="109" t="s">
        <v>8</v>
      </c>
      <c r="Q75" s="109" t="s">
        <v>9</v>
      </c>
      <c r="R75" s="109" t="s">
        <v>10</v>
      </c>
      <c r="S75" s="109" t="s">
        <v>11</v>
      </c>
      <c r="T75" s="110"/>
      <c r="U75" s="4"/>
    </row>
    <row r="76" spans="2:21" ht="22.5" x14ac:dyDescent="0.55000000000000004">
      <c r="B76" s="129"/>
      <c r="C76" s="131"/>
      <c r="D76" s="132"/>
      <c r="E76" s="133"/>
      <c r="F76" s="131"/>
      <c r="G76" s="132"/>
      <c r="H76" s="132"/>
      <c r="I76" s="132"/>
      <c r="J76" s="133"/>
      <c r="K76" s="129"/>
      <c r="L76" s="129"/>
      <c r="M76" s="2">
        <f>M56-M72</f>
        <v>1050</v>
      </c>
      <c r="N76" s="2">
        <f t="shared" ref="N76:R78" si="6">N56-N72</f>
        <v>1335</v>
      </c>
      <c r="O76" s="2">
        <f t="shared" si="6"/>
        <v>1648</v>
      </c>
      <c r="P76" s="2">
        <f t="shared" si="6"/>
        <v>1990</v>
      </c>
      <c r="Q76" s="2">
        <f t="shared" si="6"/>
        <v>2361</v>
      </c>
      <c r="R76" s="2">
        <f t="shared" si="6"/>
        <v>2760</v>
      </c>
      <c r="S76" s="2">
        <f>SUM(M76:R76)</f>
        <v>11144</v>
      </c>
      <c r="T76" s="33"/>
      <c r="U76" s="4"/>
    </row>
    <row r="77" spans="2:21" ht="22.5" x14ac:dyDescent="0.55000000000000004">
      <c r="B77" s="129"/>
      <c r="C77" s="131"/>
      <c r="D77" s="132"/>
      <c r="E77" s="133"/>
      <c r="F77" s="131"/>
      <c r="G77" s="132"/>
      <c r="H77" s="132"/>
      <c r="I77" s="132"/>
      <c r="J77" s="133"/>
      <c r="K77" s="129"/>
      <c r="L77" s="129"/>
      <c r="M77" s="46" t="s">
        <v>13</v>
      </c>
      <c r="N77" s="46" t="s">
        <v>14</v>
      </c>
      <c r="O77" s="46" t="s">
        <v>15</v>
      </c>
      <c r="P77" s="46" t="s">
        <v>16</v>
      </c>
      <c r="Q77" s="46" t="s">
        <v>17</v>
      </c>
      <c r="R77" s="46" t="s">
        <v>18</v>
      </c>
      <c r="S77" s="46" t="s">
        <v>19</v>
      </c>
      <c r="T77" s="46" t="s">
        <v>20</v>
      </c>
      <c r="U77" s="4"/>
    </row>
    <row r="78" spans="2:21" ht="23" thickBot="1" x14ac:dyDescent="0.6">
      <c r="B78" s="139"/>
      <c r="C78" s="143"/>
      <c r="D78" s="144"/>
      <c r="E78" s="145"/>
      <c r="F78" s="143"/>
      <c r="G78" s="144"/>
      <c r="H78" s="144"/>
      <c r="I78" s="144"/>
      <c r="J78" s="145"/>
      <c r="K78" s="139"/>
      <c r="L78" s="139"/>
      <c r="M78" s="108">
        <f>M58-M74</f>
        <v>3216</v>
      </c>
      <c r="N78" s="108">
        <f t="shared" si="6"/>
        <v>3700</v>
      </c>
      <c r="O78" s="108">
        <f t="shared" si="6"/>
        <v>4242</v>
      </c>
      <c r="P78" s="108">
        <f t="shared" si="6"/>
        <v>4840</v>
      </c>
      <c r="Q78" s="108">
        <f t="shared" si="6"/>
        <v>5496</v>
      </c>
      <c r="R78" s="108">
        <f t="shared" si="6"/>
        <v>6208</v>
      </c>
      <c r="S78" s="108">
        <f>SUM(M78:R78)</f>
        <v>27702</v>
      </c>
      <c r="T78" s="108">
        <f>S76+S78</f>
        <v>38846</v>
      </c>
      <c r="U78" s="4"/>
    </row>
    <row r="79" spans="2:21" ht="22.5" x14ac:dyDescent="0.55000000000000004">
      <c r="B79" s="129" t="s">
        <v>51</v>
      </c>
      <c r="C79" s="131" t="s">
        <v>96</v>
      </c>
      <c r="D79" s="132"/>
      <c r="E79" s="133"/>
      <c r="F79" s="137" t="s">
        <v>125</v>
      </c>
      <c r="G79" s="132"/>
      <c r="H79" s="132"/>
      <c r="I79" s="132"/>
      <c r="J79" s="133"/>
      <c r="K79" s="129"/>
      <c r="L79" s="129" t="s">
        <v>76</v>
      </c>
      <c r="M79" s="81" t="s">
        <v>5</v>
      </c>
      <c r="N79" s="81" t="s">
        <v>6</v>
      </c>
      <c r="O79" s="81" t="s">
        <v>7</v>
      </c>
      <c r="P79" s="81" t="s">
        <v>8</v>
      </c>
      <c r="Q79" s="81" t="s">
        <v>9</v>
      </c>
      <c r="R79" s="81" t="s">
        <v>10</v>
      </c>
      <c r="S79" s="81" t="s">
        <v>11</v>
      </c>
      <c r="T79" s="33"/>
      <c r="U79" s="4"/>
    </row>
    <row r="80" spans="2:21" ht="22.5" x14ac:dyDescent="0.55000000000000004">
      <c r="B80" s="129"/>
      <c r="C80" s="131"/>
      <c r="D80" s="132"/>
      <c r="E80" s="133"/>
      <c r="F80" s="131"/>
      <c r="G80" s="132"/>
      <c r="H80" s="132"/>
      <c r="I80" s="132"/>
      <c r="J80" s="133"/>
      <c r="K80" s="129"/>
      <c r="L80" s="129"/>
      <c r="M80" s="50">
        <f>ROUND(M76/M32*100,0)</f>
        <v>11</v>
      </c>
      <c r="N80" s="50">
        <f t="shared" ref="N80:T82" si="7">ROUND(N76/N32*100,0)</f>
        <v>13</v>
      </c>
      <c r="O80" s="50">
        <f t="shared" si="7"/>
        <v>14</v>
      </c>
      <c r="P80" s="50">
        <f t="shared" si="7"/>
        <v>16</v>
      </c>
      <c r="Q80" s="50">
        <f t="shared" si="7"/>
        <v>17</v>
      </c>
      <c r="R80" s="50">
        <f t="shared" si="7"/>
        <v>18</v>
      </c>
      <c r="S80" s="50">
        <f t="shared" si="7"/>
        <v>15</v>
      </c>
      <c r="T80" s="33"/>
      <c r="U80" s="4"/>
    </row>
    <row r="81" spans="1:21" ht="22.5" x14ac:dyDescent="0.55000000000000004">
      <c r="B81" s="129"/>
      <c r="C81" s="131"/>
      <c r="D81" s="132"/>
      <c r="E81" s="133"/>
      <c r="F81" s="131"/>
      <c r="G81" s="132"/>
      <c r="H81" s="132"/>
      <c r="I81" s="132"/>
      <c r="J81" s="133"/>
      <c r="K81" s="129"/>
      <c r="L81" s="129"/>
      <c r="M81" s="46" t="s">
        <v>13</v>
      </c>
      <c r="N81" s="46" t="s">
        <v>14</v>
      </c>
      <c r="O81" s="46" t="s">
        <v>15</v>
      </c>
      <c r="P81" s="46" t="s">
        <v>16</v>
      </c>
      <c r="Q81" s="46" t="s">
        <v>17</v>
      </c>
      <c r="R81" s="46" t="s">
        <v>18</v>
      </c>
      <c r="S81" s="46" t="s">
        <v>19</v>
      </c>
      <c r="T81" s="46" t="s">
        <v>20</v>
      </c>
      <c r="U81" s="4"/>
    </row>
    <row r="82" spans="1:21" ht="22.5" x14ac:dyDescent="0.55000000000000004">
      <c r="B82" s="130"/>
      <c r="C82" s="134"/>
      <c r="D82" s="135"/>
      <c r="E82" s="136"/>
      <c r="F82" s="134"/>
      <c r="G82" s="135"/>
      <c r="H82" s="135"/>
      <c r="I82" s="135"/>
      <c r="J82" s="136"/>
      <c r="K82" s="130"/>
      <c r="L82" s="130"/>
      <c r="M82" s="50">
        <f>ROUND(M78/M34*100,0)</f>
        <v>19</v>
      </c>
      <c r="N82" s="50">
        <f t="shared" si="7"/>
        <v>20</v>
      </c>
      <c r="O82" s="50">
        <f t="shared" si="7"/>
        <v>21</v>
      </c>
      <c r="P82" s="50">
        <f t="shared" si="7"/>
        <v>22</v>
      </c>
      <c r="Q82" s="50">
        <f t="shared" si="7"/>
        <v>23</v>
      </c>
      <c r="R82" s="50">
        <f t="shared" si="7"/>
        <v>23</v>
      </c>
      <c r="S82" s="50">
        <f t="shared" si="7"/>
        <v>22</v>
      </c>
      <c r="T82" s="50">
        <f t="shared" si="7"/>
        <v>19</v>
      </c>
      <c r="U82" s="4"/>
    </row>
    <row r="83" spans="1:21" x14ac:dyDescent="0.55000000000000004">
      <c r="A83" s="4"/>
      <c r="B83" s="4"/>
      <c r="C83" s="4"/>
      <c r="D83" s="4"/>
      <c r="E83" s="4"/>
      <c r="F83" s="4"/>
      <c r="G83" s="4"/>
      <c r="H83" s="4"/>
      <c r="I83" s="4"/>
      <c r="J83" s="4"/>
      <c r="K83" s="4"/>
      <c r="L83" s="4"/>
      <c r="M83" s="4"/>
      <c r="N83" s="4"/>
      <c r="O83" s="4"/>
      <c r="P83" s="4"/>
      <c r="Q83" s="4"/>
      <c r="R83" s="4"/>
      <c r="S83" s="4"/>
      <c r="T83" s="4"/>
      <c r="U83" s="4"/>
    </row>
  </sheetData>
  <mergeCells count="97">
    <mergeCell ref="R20:S20"/>
    <mergeCell ref="B9:T9"/>
    <mergeCell ref="B11:T11"/>
    <mergeCell ref="B22:T22"/>
    <mergeCell ref="C23:E23"/>
    <mergeCell ref="F23:J23"/>
    <mergeCell ref="D15:E15"/>
    <mergeCell ref="D16:E16"/>
    <mergeCell ref="D17:E17"/>
    <mergeCell ref="B20:C20"/>
    <mergeCell ref="D20:G20"/>
    <mergeCell ref="H20:K20"/>
    <mergeCell ref="B19:C19"/>
    <mergeCell ref="L20:M20"/>
    <mergeCell ref="B24:B26"/>
    <mergeCell ref="C24:E26"/>
    <mergeCell ref="F24:J26"/>
    <mergeCell ref="N20:O20"/>
    <mergeCell ref="P20:Q20"/>
    <mergeCell ref="K24:K26"/>
    <mergeCell ref="L24:L26"/>
    <mergeCell ref="C31:E34"/>
    <mergeCell ref="B31:B34"/>
    <mergeCell ref="B27:B30"/>
    <mergeCell ref="C27:E30"/>
    <mergeCell ref="F27:J30"/>
    <mergeCell ref="L31:L34"/>
    <mergeCell ref="K31:K34"/>
    <mergeCell ref="F31:J34"/>
    <mergeCell ref="K27:K30"/>
    <mergeCell ref="L27:L30"/>
    <mergeCell ref="C7:E7"/>
    <mergeCell ref="G7:I7"/>
    <mergeCell ref="B2:I2"/>
    <mergeCell ref="J2:L2"/>
    <mergeCell ref="B4:T4"/>
    <mergeCell ref="B5:T5"/>
    <mergeCell ref="B43:B46"/>
    <mergeCell ref="C43:E46"/>
    <mergeCell ref="F43:J46"/>
    <mergeCell ref="K43:K46"/>
    <mergeCell ref="L43:L46"/>
    <mergeCell ref="L35:L38"/>
    <mergeCell ref="B39:B42"/>
    <mergeCell ref="C39:E42"/>
    <mergeCell ref="F39:J42"/>
    <mergeCell ref="K39:K42"/>
    <mergeCell ref="L39:L42"/>
    <mergeCell ref="B35:B38"/>
    <mergeCell ref="C35:E38"/>
    <mergeCell ref="F35:J38"/>
    <mergeCell ref="K35:K38"/>
    <mergeCell ref="B51:B54"/>
    <mergeCell ref="C51:E54"/>
    <mergeCell ref="F51:J54"/>
    <mergeCell ref="K51:K54"/>
    <mergeCell ref="L51:L54"/>
    <mergeCell ref="B47:B50"/>
    <mergeCell ref="C47:E50"/>
    <mergeCell ref="F47:J50"/>
    <mergeCell ref="K47:K50"/>
    <mergeCell ref="L47:L50"/>
    <mergeCell ref="B59:B62"/>
    <mergeCell ref="C59:E62"/>
    <mergeCell ref="F59:J62"/>
    <mergeCell ref="K59:K62"/>
    <mergeCell ref="L59:L62"/>
    <mergeCell ref="B55:B58"/>
    <mergeCell ref="C55:E58"/>
    <mergeCell ref="F55:J58"/>
    <mergeCell ref="K55:K58"/>
    <mergeCell ref="L55:L58"/>
    <mergeCell ref="B67:B70"/>
    <mergeCell ref="C67:E70"/>
    <mergeCell ref="F67:J70"/>
    <mergeCell ref="K67:K70"/>
    <mergeCell ref="L67:L70"/>
    <mergeCell ref="B63:B66"/>
    <mergeCell ref="C63:E66"/>
    <mergeCell ref="F63:J66"/>
    <mergeCell ref="K63:K66"/>
    <mergeCell ref="L63:L66"/>
    <mergeCell ref="B75:B78"/>
    <mergeCell ref="C75:E78"/>
    <mergeCell ref="F75:J78"/>
    <mergeCell ref="K75:K78"/>
    <mergeCell ref="L75:L78"/>
    <mergeCell ref="B71:B74"/>
    <mergeCell ref="C71:E74"/>
    <mergeCell ref="F71:J74"/>
    <mergeCell ref="K71:K74"/>
    <mergeCell ref="L71:L74"/>
    <mergeCell ref="B79:B82"/>
    <mergeCell ref="C79:E82"/>
    <mergeCell ref="F79:J82"/>
    <mergeCell ref="K79:K82"/>
    <mergeCell ref="L79:L82"/>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8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4.5" customHeight="1" x14ac:dyDescent="0.85">
      <c r="B1" s="5" t="s">
        <v>26</v>
      </c>
      <c r="C1" s="5"/>
      <c r="D1" s="5"/>
      <c r="E1" s="5"/>
      <c r="F1" s="5"/>
      <c r="G1" s="5"/>
      <c r="H1" s="5"/>
      <c r="I1" s="5"/>
      <c r="J1" s="5"/>
      <c r="K1" s="6"/>
      <c r="L1" s="6"/>
      <c r="M1" s="6"/>
      <c r="N1" s="6"/>
      <c r="O1" s="6"/>
      <c r="P1" s="6"/>
      <c r="Q1" s="6"/>
      <c r="R1" s="6"/>
      <c r="S1" s="34"/>
      <c r="T1" s="34"/>
    </row>
    <row r="2" spans="2:20" ht="38" x14ac:dyDescent="1.25">
      <c r="B2" s="151" t="s">
        <v>27</v>
      </c>
      <c r="C2" s="151"/>
      <c r="D2" s="151"/>
      <c r="E2" s="151"/>
      <c r="F2" s="151"/>
      <c r="G2" s="151"/>
      <c r="H2" s="151"/>
      <c r="I2" s="151"/>
      <c r="J2" s="198" t="str">
        <f>A①_営業部_入力!J2</f>
        <v>第4-3問</v>
      </c>
      <c r="K2" s="198"/>
      <c r="L2" s="198"/>
      <c r="M2" s="41" t="str">
        <f>A①_営業部_入力!M2</f>
        <v>部門別月次予算PL（その４-3）</v>
      </c>
      <c r="N2" s="41"/>
      <c r="O2" s="41"/>
      <c r="P2" s="41"/>
      <c r="Q2" s="41"/>
      <c r="R2" s="41"/>
      <c r="S2" s="41"/>
      <c r="T2" s="7"/>
    </row>
    <row r="3" spans="2:20" ht="31.5" x14ac:dyDescent="1.05">
      <c r="B3" s="8"/>
      <c r="C3" s="30" t="s">
        <v>34</v>
      </c>
      <c r="D3" s="8"/>
      <c r="E3" s="8"/>
      <c r="F3" s="8"/>
      <c r="G3" s="30" t="s">
        <v>134</v>
      </c>
      <c r="H3" s="8"/>
      <c r="I3" s="8"/>
      <c r="J3" s="42" t="s">
        <v>55</v>
      </c>
      <c r="K3" s="9"/>
      <c r="L3" s="9"/>
      <c r="M3" s="9"/>
      <c r="N3" s="9"/>
      <c r="O3" s="9"/>
      <c r="P3" s="9"/>
      <c r="Q3" s="9"/>
      <c r="R3" s="9"/>
      <c r="S3" s="9"/>
      <c r="T3" s="10"/>
    </row>
    <row r="4" spans="2:20" ht="22.5" x14ac:dyDescent="0.55000000000000004">
      <c r="B4" s="153" t="s">
        <v>0</v>
      </c>
      <c r="C4" s="154"/>
      <c r="D4" s="154"/>
      <c r="E4" s="154"/>
      <c r="F4" s="154"/>
      <c r="G4" s="154"/>
      <c r="H4" s="154"/>
      <c r="I4" s="154"/>
      <c r="J4" s="154"/>
      <c r="K4" s="154"/>
      <c r="L4" s="154"/>
      <c r="M4" s="154"/>
      <c r="N4" s="154"/>
      <c r="O4" s="154"/>
      <c r="P4" s="154"/>
      <c r="Q4" s="154"/>
      <c r="R4" s="154"/>
      <c r="S4" s="154"/>
      <c r="T4" s="155"/>
    </row>
    <row r="5" spans="2:20" ht="67.75" customHeight="1" x14ac:dyDescent="0.55000000000000004">
      <c r="B5" s="156" t="s">
        <v>57</v>
      </c>
      <c r="C5" s="157"/>
      <c r="D5" s="157"/>
      <c r="E5" s="157"/>
      <c r="F5" s="157"/>
      <c r="G5" s="157"/>
      <c r="H5" s="157"/>
      <c r="I5" s="157"/>
      <c r="J5" s="157"/>
      <c r="K5" s="157"/>
      <c r="L5" s="157"/>
      <c r="M5" s="157"/>
      <c r="N5" s="157"/>
      <c r="O5" s="157"/>
      <c r="P5" s="157"/>
      <c r="Q5" s="157"/>
      <c r="R5" s="157"/>
      <c r="S5" s="157"/>
      <c r="T5" s="158"/>
    </row>
    <row r="6" spans="2:20" ht="6" customHeight="1" x14ac:dyDescent="0.55000000000000004"/>
    <row r="7" spans="2:20" ht="28.5" x14ac:dyDescent="0.95">
      <c r="B7" s="12">
        <v>1</v>
      </c>
      <c r="C7" s="147" t="s">
        <v>53</v>
      </c>
      <c r="D7" s="148"/>
      <c r="E7" s="149"/>
      <c r="F7" s="11">
        <v>1</v>
      </c>
      <c r="G7" s="150" t="s">
        <v>457</v>
      </c>
      <c r="H7" s="150"/>
      <c r="I7" s="15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56"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57"/>
      <c r="D9" s="157"/>
      <c r="E9" s="157"/>
      <c r="F9" s="157"/>
      <c r="G9" s="157"/>
      <c r="H9" s="157"/>
      <c r="I9" s="157"/>
      <c r="J9" s="157"/>
      <c r="K9" s="157"/>
      <c r="L9" s="157"/>
      <c r="M9" s="157"/>
      <c r="N9" s="157"/>
      <c r="O9" s="157"/>
      <c r="P9" s="157"/>
      <c r="Q9" s="157"/>
      <c r="R9" s="157"/>
      <c r="S9" s="157"/>
      <c r="T9" s="158"/>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3.25" customHeight="1" x14ac:dyDescent="0.55000000000000004">
      <c r="B11" s="156"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57"/>
      <c r="D11" s="157"/>
      <c r="E11" s="157"/>
      <c r="F11" s="157"/>
      <c r="G11" s="157"/>
      <c r="H11" s="157"/>
      <c r="I11" s="157"/>
      <c r="J11" s="157"/>
      <c r="K11" s="157"/>
      <c r="L11" s="157"/>
      <c r="M11" s="157"/>
      <c r="N11" s="157"/>
      <c r="O11" s="157"/>
      <c r="P11" s="157"/>
      <c r="Q11" s="157"/>
      <c r="R11" s="157"/>
      <c r="S11" s="157"/>
      <c r="T11" s="158"/>
    </row>
    <row r="12" spans="2:20" ht="19.75" customHeight="1" x14ac:dyDescent="0.55000000000000004">
      <c r="B12" s="47"/>
      <c r="C12" s="48"/>
      <c r="D12" s="48"/>
      <c r="E12" s="48"/>
      <c r="F12" s="48"/>
      <c r="G12" s="48"/>
      <c r="H12" s="48"/>
      <c r="I12" s="48"/>
      <c r="J12" s="48"/>
      <c r="K12" s="48"/>
      <c r="L12" s="48"/>
      <c r="M12" s="48"/>
      <c r="N12" s="48"/>
      <c r="O12" s="48"/>
      <c r="P12" s="48"/>
      <c r="Q12" s="48"/>
      <c r="R12" s="48"/>
      <c r="S12" s="48"/>
      <c r="T12" s="49"/>
    </row>
    <row r="13" spans="2:20" ht="19.75" customHeight="1" thickBot="1" x14ac:dyDescent="0.6">
      <c r="B13" s="47"/>
      <c r="C13" s="48" t="s">
        <v>61</v>
      </c>
      <c r="D13" s="48"/>
      <c r="E13" s="48"/>
      <c r="F13" s="48"/>
      <c r="G13" s="48"/>
      <c r="H13" s="48"/>
      <c r="I13" s="48"/>
      <c r="J13" s="48"/>
      <c r="K13" s="48"/>
      <c r="L13" s="48"/>
      <c r="M13" s="48"/>
      <c r="N13" s="48"/>
      <c r="O13" s="48"/>
      <c r="P13" s="48"/>
      <c r="Q13" s="48"/>
      <c r="R13" s="48"/>
      <c r="S13" s="48"/>
      <c r="T13" s="49"/>
    </row>
    <row r="14" spans="2:20" ht="19.75" customHeight="1" thickBot="1" x14ac:dyDescent="0.6">
      <c r="B14" s="47"/>
      <c r="C14" s="43" t="s">
        <v>56</v>
      </c>
      <c r="D14" s="48"/>
      <c r="E14" s="48"/>
      <c r="F14" s="48"/>
      <c r="G14" s="48"/>
      <c r="H14" s="48"/>
      <c r="I14" s="48"/>
      <c r="J14" s="48"/>
      <c r="K14" s="48"/>
      <c r="L14" s="48"/>
      <c r="M14" s="48"/>
      <c r="N14" s="48"/>
      <c r="O14" s="48"/>
      <c r="P14" s="48"/>
      <c r="Q14" s="48"/>
      <c r="R14" s="48"/>
      <c r="S14" s="48"/>
      <c r="T14" s="49"/>
    </row>
    <row r="15" spans="2:20" ht="19.75" customHeight="1" thickBot="1" x14ac:dyDescent="0.6">
      <c r="B15" s="47"/>
      <c r="C15" s="48"/>
      <c r="D15" s="173" t="s">
        <v>60</v>
      </c>
      <c r="E15" s="174"/>
      <c r="F15" s="48"/>
      <c r="G15" s="48" t="s">
        <v>73</v>
      </c>
      <c r="H15" s="48"/>
      <c r="I15" s="48"/>
      <c r="J15" s="48"/>
      <c r="K15" s="48"/>
      <c r="L15" s="48"/>
      <c r="M15" s="48"/>
      <c r="N15" s="48"/>
      <c r="O15" s="48"/>
      <c r="P15" s="48"/>
      <c r="Q15" s="48"/>
      <c r="R15" s="48"/>
      <c r="S15" s="48"/>
      <c r="T15" s="49"/>
    </row>
    <row r="16" spans="2:20" ht="19.75" customHeight="1" thickBot="1" x14ac:dyDescent="0.6">
      <c r="B16" s="47"/>
      <c r="C16" s="48"/>
      <c r="D16" s="181" t="s">
        <v>62</v>
      </c>
      <c r="E16" s="182"/>
      <c r="F16" s="48"/>
      <c r="G16" s="48" t="s">
        <v>97</v>
      </c>
      <c r="H16" s="48"/>
      <c r="I16" s="48"/>
      <c r="J16" s="48"/>
      <c r="K16" s="48"/>
      <c r="L16" s="48"/>
      <c r="M16" s="48"/>
      <c r="N16" s="48"/>
      <c r="O16" s="48"/>
      <c r="P16" s="48"/>
      <c r="Q16" s="48"/>
      <c r="R16" s="48"/>
      <c r="S16" s="48"/>
      <c r="T16" s="49"/>
    </row>
    <row r="17" spans="2:20" ht="19.75" customHeight="1" thickBot="1" x14ac:dyDescent="0.6">
      <c r="B17" s="47"/>
      <c r="C17" s="48"/>
      <c r="D17" s="173" t="s">
        <v>63</v>
      </c>
      <c r="E17" s="174"/>
      <c r="F17" s="48"/>
      <c r="G17" s="48" t="s">
        <v>97</v>
      </c>
      <c r="H17" s="48"/>
      <c r="I17" s="48"/>
      <c r="J17" s="48"/>
      <c r="K17" s="48"/>
      <c r="L17" s="48"/>
      <c r="M17" s="48"/>
      <c r="N17" s="48"/>
      <c r="O17" s="48"/>
      <c r="P17" s="48"/>
      <c r="Q17" s="48"/>
      <c r="R17" s="48"/>
      <c r="S17" s="48"/>
      <c r="T17" s="49"/>
    </row>
    <row r="18" spans="2:20" ht="19.75" customHeight="1" thickBot="1" x14ac:dyDescent="0.6">
      <c r="B18" s="47"/>
      <c r="C18" s="48"/>
      <c r="D18" s="48"/>
      <c r="E18" s="48"/>
      <c r="F18" s="48"/>
      <c r="G18" s="48"/>
      <c r="H18" s="48"/>
      <c r="I18" s="48"/>
      <c r="J18" s="48"/>
      <c r="K18" s="48"/>
      <c r="L18" s="48"/>
      <c r="M18" s="48"/>
      <c r="N18" s="48"/>
      <c r="O18" s="48"/>
      <c r="P18" s="48"/>
      <c r="Q18" s="48"/>
      <c r="R18" s="48"/>
      <c r="S18" s="48"/>
      <c r="T18" s="49"/>
    </row>
    <row r="19" spans="2:20" ht="19.75" customHeight="1" thickBot="1" x14ac:dyDescent="0.6">
      <c r="B19" s="173" t="s">
        <v>64</v>
      </c>
      <c r="C19" s="174"/>
      <c r="D19" s="48"/>
      <c r="E19" s="48"/>
      <c r="F19" s="48"/>
      <c r="G19" s="48"/>
      <c r="H19" s="48"/>
      <c r="I19" s="48"/>
      <c r="J19" s="48"/>
      <c r="K19" s="48"/>
      <c r="L19" s="48"/>
      <c r="M19" s="48"/>
      <c r="N19" s="48"/>
      <c r="O19" s="48"/>
      <c r="P19" s="48"/>
      <c r="Q19" s="48"/>
      <c r="R19" s="48"/>
      <c r="S19" s="48"/>
      <c r="T19" s="49"/>
    </row>
    <row r="20" spans="2:20" ht="19.75" customHeight="1" thickBot="1" x14ac:dyDescent="0.6">
      <c r="B20" s="173" t="s">
        <v>65</v>
      </c>
      <c r="C20" s="174"/>
      <c r="D20" s="181" t="s">
        <v>66</v>
      </c>
      <c r="E20" s="197"/>
      <c r="F20" s="197"/>
      <c r="G20" s="182"/>
      <c r="H20" s="173" t="s">
        <v>67</v>
      </c>
      <c r="I20" s="186"/>
      <c r="J20" s="186"/>
      <c r="K20" s="174"/>
      <c r="L20" s="173" t="s">
        <v>68</v>
      </c>
      <c r="M20" s="174"/>
      <c r="N20" s="173" t="s">
        <v>69</v>
      </c>
      <c r="O20" s="174"/>
      <c r="P20" s="173" t="s">
        <v>70</v>
      </c>
      <c r="Q20" s="174"/>
      <c r="R20" s="173" t="s">
        <v>71</v>
      </c>
      <c r="S20" s="174"/>
      <c r="T20" s="49"/>
    </row>
    <row r="21" spans="2:20" ht="19.75" customHeight="1" thickBot="1" x14ac:dyDescent="0.6">
      <c r="B21" s="47"/>
      <c r="C21" s="48"/>
      <c r="D21" s="48"/>
      <c r="E21" s="48"/>
      <c r="F21" s="48"/>
      <c r="G21" s="48"/>
      <c r="H21" s="48"/>
      <c r="I21" s="48"/>
      <c r="J21" s="48"/>
      <c r="K21" s="48"/>
      <c r="L21" s="48"/>
      <c r="M21" s="48"/>
      <c r="N21" s="48"/>
      <c r="O21" s="48"/>
      <c r="P21" s="48"/>
      <c r="Q21" s="48"/>
      <c r="R21" s="48"/>
      <c r="S21" s="48"/>
      <c r="T21" s="49"/>
    </row>
    <row r="22" spans="2:20" ht="29" thickBot="1" x14ac:dyDescent="0.6">
      <c r="B22" s="175" t="s">
        <v>128</v>
      </c>
      <c r="C22" s="176"/>
      <c r="D22" s="176"/>
      <c r="E22" s="176"/>
      <c r="F22" s="176"/>
      <c r="G22" s="176"/>
      <c r="H22" s="176"/>
      <c r="I22" s="176"/>
      <c r="J22" s="176"/>
      <c r="K22" s="176"/>
      <c r="L22" s="176"/>
      <c r="M22" s="176"/>
      <c r="N22" s="176"/>
      <c r="O22" s="176"/>
      <c r="P22" s="176"/>
      <c r="Q22" s="176"/>
      <c r="R22" s="176"/>
      <c r="S22" s="176"/>
      <c r="T22" s="177"/>
    </row>
    <row r="23" spans="2:20" ht="22.5" x14ac:dyDescent="0.55000000000000004">
      <c r="B23" s="38" t="s">
        <v>1</v>
      </c>
      <c r="C23" s="178" t="s">
        <v>2</v>
      </c>
      <c r="D23" s="179"/>
      <c r="E23" s="180"/>
      <c r="F23" s="178" t="s">
        <v>12</v>
      </c>
      <c r="G23" s="179"/>
      <c r="H23" s="179"/>
      <c r="I23" s="179"/>
      <c r="J23" s="180"/>
      <c r="K23" s="45" t="s">
        <v>3</v>
      </c>
      <c r="L23" s="45" t="s">
        <v>4</v>
      </c>
      <c r="M23" s="46" t="s">
        <v>5</v>
      </c>
      <c r="N23" s="46" t="s">
        <v>6</v>
      </c>
      <c r="O23" s="46" t="s">
        <v>7</v>
      </c>
      <c r="P23" s="46" t="s">
        <v>8</v>
      </c>
      <c r="Q23" s="46" t="s">
        <v>9</v>
      </c>
      <c r="R23" s="46" t="s">
        <v>10</v>
      </c>
      <c r="S23" s="46" t="s">
        <v>11</v>
      </c>
      <c r="T23" s="37"/>
    </row>
    <row r="24" spans="2:20" ht="22.5" x14ac:dyDescent="0.55000000000000004">
      <c r="B24" s="169" t="s">
        <v>23</v>
      </c>
      <c r="C24" s="170" t="s">
        <v>99</v>
      </c>
      <c r="D24" s="171"/>
      <c r="E24" s="172"/>
      <c r="F24" s="196" t="s">
        <v>129</v>
      </c>
      <c r="G24" s="171"/>
      <c r="H24" s="171"/>
      <c r="I24" s="171"/>
      <c r="J24" s="172"/>
      <c r="K24" s="169" t="s">
        <v>21</v>
      </c>
      <c r="L24" s="169" t="s">
        <v>22</v>
      </c>
      <c r="M24" s="2">
        <f>A①_営業部_入力!M40</f>
        <v>5700</v>
      </c>
      <c r="N24" s="2">
        <f>A①_営業部_入力!N40</f>
        <v>6270</v>
      </c>
      <c r="O24" s="2">
        <f>A①_営業部_入力!O40</f>
        <v>6897</v>
      </c>
      <c r="P24" s="2">
        <f>A①_営業部_入力!P40</f>
        <v>7581</v>
      </c>
      <c r="Q24" s="2">
        <f>A①_営業部_入力!Q40</f>
        <v>8322</v>
      </c>
      <c r="R24" s="2">
        <f>A①_営業部_入力!R40</f>
        <v>9120</v>
      </c>
      <c r="S24" s="2">
        <f>SUM(M24:R24)</f>
        <v>43890</v>
      </c>
      <c r="T24" s="33"/>
    </row>
    <row r="25" spans="2:20" ht="22.5" x14ac:dyDescent="0.55000000000000004">
      <c r="B25" s="129"/>
      <c r="C25" s="131"/>
      <c r="D25" s="132"/>
      <c r="E25" s="133"/>
      <c r="F25" s="131"/>
      <c r="G25" s="132"/>
      <c r="H25" s="132"/>
      <c r="I25" s="132"/>
      <c r="J25" s="133"/>
      <c r="K25" s="129"/>
      <c r="L25" s="129"/>
      <c r="M25" s="46" t="s">
        <v>13</v>
      </c>
      <c r="N25" s="46" t="s">
        <v>14</v>
      </c>
      <c r="O25" s="46" t="s">
        <v>15</v>
      </c>
      <c r="P25" s="46" t="s">
        <v>16</v>
      </c>
      <c r="Q25" s="46" t="s">
        <v>17</v>
      </c>
      <c r="R25" s="46" t="s">
        <v>18</v>
      </c>
      <c r="S25" s="46" t="s">
        <v>19</v>
      </c>
      <c r="T25" s="46" t="s">
        <v>20</v>
      </c>
    </row>
    <row r="26" spans="2:20" ht="23" thickBot="1" x14ac:dyDescent="0.6">
      <c r="B26" s="139"/>
      <c r="C26" s="143"/>
      <c r="D26" s="144"/>
      <c r="E26" s="145"/>
      <c r="F26" s="143"/>
      <c r="G26" s="144"/>
      <c r="H26" s="144"/>
      <c r="I26" s="144"/>
      <c r="J26" s="145"/>
      <c r="K26" s="139"/>
      <c r="L26" s="139"/>
      <c r="M26" s="108">
        <f>A①_営業部_入力!M42</f>
        <v>10032</v>
      </c>
      <c r="N26" s="108">
        <f>A①_営業部_入力!N42</f>
        <v>11001</v>
      </c>
      <c r="O26" s="108">
        <f>A①_営業部_入力!O42</f>
        <v>12084</v>
      </c>
      <c r="P26" s="108">
        <f>A①_営業部_入力!P42</f>
        <v>13281</v>
      </c>
      <c r="Q26" s="108">
        <f>A①_営業部_入力!Q42</f>
        <v>14592</v>
      </c>
      <c r="R26" s="108">
        <f>A①_営業部_入力!R42</f>
        <v>16017</v>
      </c>
      <c r="S26" s="108">
        <f>SUM(M26:R26)</f>
        <v>77007</v>
      </c>
      <c r="T26" s="108">
        <f>S24+S26</f>
        <v>120897</v>
      </c>
    </row>
    <row r="27" spans="2:20" ht="22.5" x14ac:dyDescent="0.55000000000000004">
      <c r="B27" s="138" t="s">
        <v>33</v>
      </c>
      <c r="C27" s="159" t="s">
        <v>42</v>
      </c>
      <c r="D27" s="160"/>
      <c r="E27" s="161"/>
      <c r="F27" s="168" t="s">
        <v>130</v>
      </c>
      <c r="G27" s="160"/>
      <c r="H27" s="160"/>
      <c r="I27" s="160"/>
      <c r="J27" s="161"/>
      <c r="K27" s="138" t="s">
        <v>98</v>
      </c>
      <c r="L27" s="138" t="s">
        <v>43</v>
      </c>
      <c r="M27" s="109" t="s">
        <v>5</v>
      </c>
      <c r="N27" s="109" t="s">
        <v>6</v>
      </c>
      <c r="O27" s="109" t="s">
        <v>7</v>
      </c>
      <c r="P27" s="109" t="s">
        <v>8</v>
      </c>
      <c r="Q27" s="109" t="s">
        <v>9</v>
      </c>
      <c r="R27" s="109" t="s">
        <v>10</v>
      </c>
      <c r="S27" s="109" t="s">
        <v>11</v>
      </c>
      <c r="T27" s="110"/>
    </row>
    <row r="28" spans="2:20" ht="22.5" x14ac:dyDescent="0.55000000000000004">
      <c r="B28" s="129"/>
      <c r="C28" s="162"/>
      <c r="D28" s="163"/>
      <c r="E28" s="164"/>
      <c r="F28" s="162"/>
      <c r="G28" s="163"/>
      <c r="H28" s="163"/>
      <c r="I28" s="163"/>
      <c r="J28" s="164"/>
      <c r="K28" s="129"/>
      <c r="L28" s="129"/>
      <c r="M28" s="40">
        <f>A①_営業部_入力!M28</f>
        <v>100</v>
      </c>
      <c r="N28" s="40">
        <f>A①_営業部_入力!N28</f>
        <v>110</v>
      </c>
      <c r="O28" s="40">
        <f>A①_営業部_入力!O28</f>
        <v>121</v>
      </c>
      <c r="P28" s="40">
        <f>A①_営業部_入力!P28</f>
        <v>133</v>
      </c>
      <c r="Q28" s="40">
        <f>A①_営業部_入力!Q28</f>
        <v>146</v>
      </c>
      <c r="R28" s="40">
        <f>A①_営業部_入力!R28</f>
        <v>160</v>
      </c>
      <c r="S28" s="40">
        <f>SUM(M28:R28)</f>
        <v>770</v>
      </c>
      <c r="T28" s="33"/>
    </row>
    <row r="29" spans="2:20" ht="22.5" x14ac:dyDescent="0.55000000000000004">
      <c r="B29" s="129"/>
      <c r="C29" s="162"/>
      <c r="D29" s="163"/>
      <c r="E29" s="164"/>
      <c r="F29" s="162"/>
      <c r="G29" s="163"/>
      <c r="H29" s="163"/>
      <c r="I29" s="163"/>
      <c r="J29" s="164"/>
      <c r="K29" s="129"/>
      <c r="L29" s="129"/>
      <c r="M29" s="46" t="s">
        <v>13</v>
      </c>
      <c r="N29" s="46" t="s">
        <v>14</v>
      </c>
      <c r="O29" s="46" t="s">
        <v>15</v>
      </c>
      <c r="P29" s="46" t="s">
        <v>16</v>
      </c>
      <c r="Q29" s="46" t="s">
        <v>17</v>
      </c>
      <c r="R29" s="46" t="s">
        <v>18</v>
      </c>
      <c r="S29" s="46" t="s">
        <v>19</v>
      </c>
      <c r="T29" s="46" t="s">
        <v>20</v>
      </c>
    </row>
    <row r="30" spans="2:20" ht="23" thickBot="1" x14ac:dyDescent="0.6">
      <c r="B30" s="139"/>
      <c r="C30" s="165"/>
      <c r="D30" s="166"/>
      <c r="E30" s="167"/>
      <c r="F30" s="165"/>
      <c r="G30" s="166"/>
      <c r="H30" s="166"/>
      <c r="I30" s="166"/>
      <c r="J30" s="167"/>
      <c r="K30" s="139"/>
      <c r="L30" s="139"/>
      <c r="M30" s="111">
        <f>A①_営業部_入力!M30</f>
        <v>176</v>
      </c>
      <c r="N30" s="111">
        <f>A①_営業部_入力!N30</f>
        <v>193</v>
      </c>
      <c r="O30" s="111">
        <f>A①_営業部_入力!O30</f>
        <v>212</v>
      </c>
      <c r="P30" s="111">
        <f>A①_営業部_入力!P30</f>
        <v>233</v>
      </c>
      <c r="Q30" s="111">
        <f>A①_営業部_入力!Q30</f>
        <v>256</v>
      </c>
      <c r="R30" s="111">
        <f>A①_営業部_入力!R30</f>
        <v>281</v>
      </c>
      <c r="S30" s="111">
        <f>SUM(M30:R30)</f>
        <v>1351</v>
      </c>
      <c r="T30" s="111">
        <f>S28+S30</f>
        <v>2121</v>
      </c>
    </row>
    <row r="31" spans="2:20" ht="18" customHeight="1" x14ac:dyDescent="0.55000000000000004">
      <c r="B31" s="138" t="s">
        <v>39</v>
      </c>
      <c r="C31" s="140" t="s">
        <v>100</v>
      </c>
      <c r="D31" s="141"/>
      <c r="E31" s="142"/>
      <c r="F31" s="146" t="s">
        <v>133</v>
      </c>
      <c r="G31" s="141"/>
      <c r="H31" s="141"/>
      <c r="I31" s="141"/>
      <c r="J31" s="142"/>
      <c r="K31" s="138" t="s">
        <v>98</v>
      </c>
      <c r="L31" s="138" t="s">
        <v>43</v>
      </c>
      <c r="M31" s="109" t="s">
        <v>5</v>
      </c>
      <c r="N31" s="109" t="s">
        <v>6</v>
      </c>
      <c r="O31" s="109" t="s">
        <v>7</v>
      </c>
      <c r="P31" s="109" t="s">
        <v>8</v>
      </c>
      <c r="Q31" s="109" t="s">
        <v>9</v>
      </c>
      <c r="R31" s="109" t="s">
        <v>10</v>
      </c>
      <c r="S31" s="109" t="s">
        <v>11</v>
      </c>
      <c r="T31" s="110"/>
    </row>
    <row r="32" spans="2:20" ht="22.5" x14ac:dyDescent="0.55000000000000004">
      <c r="B32" s="129"/>
      <c r="C32" s="131"/>
      <c r="D32" s="132"/>
      <c r="E32" s="133"/>
      <c r="F32" s="131"/>
      <c r="G32" s="132"/>
      <c r="H32" s="132"/>
      <c r="I32" s="132"/>
      <c r="J32" s="133"/>
      <c r="K32" s="129"/>
      <c r="L32" s="129"/>
      <c r="M32" s="2">
        <v>200</v>
      </c>
      <c r="N32" s="44">
        <f>M44</f>
        <v>400</v>
      </c>
      <c r="O32" s="44">
        <f t="shared" ref="O32:R34" si="0">N44</f>
        <v>590</v>
      </c>
      <c r="P32" s="44">
        <f t="shared" si="0"/>
        <v>769</v>
      </c>
      <c r="Q32" s="44">
        <f t="shared" si="0"/>
        <v>936</v>
      </c>
      <c r="R32" s="44">
        <f t="shared" si="0"/>
        <v>1090</v>
      </c>
      <c r="S32" s="2">
        <f>M32</f>
        <v>200</v>
      </c>
      <c r="T32" s="33"/>
    </row>
    <row r="33" spans="2:21" ht="22.5" x14ac:dyDescent="0.55000000000000004">
      <c r="B33" s="129"/>
      <c r="C33" s="131"/>
      <c r="D33" s="132"/>
      <c r="E33" s="133"/>
      <c r="F33" s="131"/>
      <c r="G33" s="132"/>
      <c r="H33" s="132"/>
      <c r="I33" s="132"/>
      <c r="J33" s="133"/>
      <c r="K33" s="129"/>
      <c r="L33" s="129"/>
      <c r="M33" s="46" t="s">
        <v>13</v>
      </c>
      <c r="N33" s="46" t="s">
        <v>14</v>
      </c>
      <c r="O33" s="46" t="s">
        <v>15</v>
      </c>
      <c r="P33" s="46" t="s">
        <v>16</v>
      </c>
      <c r="Q33" s="46" t="s">
        <v>17</v>
      </c>
      <c r="R33" s="46" t="s">
        <v>18</v>
      </c>
      <c r="S33" s="46" t="s">
        <v>19</v>
      </c>
      <c r="T33" s="46" t="s">
        <v>20</v>
      </c>
      <c r="U33" s="3"/>
    </row>
    <row r="34" spans="2:21" ht="23" thickBot="1" x14ac:dyDescent="0.6">
      <c r="B34" s="139"/>
      <c r="C34" s="143"/>
      <c r="D34" s="144"/>
      <c r="E34" s="145"/>
      <c r="F34" s="143"/>
      <c r="G34" s="144"/>
      <c r="H34" s="144"/>
      <c r="I34" s="144"/>
      <c r="J34" s="145"/>
      <c r="K34" s="139"/>
      <c r="L34" s="139"/>
      <c r="M34" s="113">
        <f>R44</f>
        <v>1230</v>
      </c>
      <c r="N34" s="113">
        <f>M46</f>
        <v>1354</v>
      </c>
      <c r="O34" s="113">
        <f t="shared" si="0"/>
        <v>1461</v>
      </c>
      <c r="P34" s="113">
        <f t="shared" si="0"/>
        <v>1549</v>
      </c>
      <c r="Q34" s="113">
        <f t="shared" si="0"/>
        <v>1616</v>
      </c>
      <c r="R34" s="113">
        <f t="shared" si="0"/>
        <v>1660</v>
      </c>
      <c r="S34" s="108">
        <f>M34</f>
        <v>1230</v>
      </c>
      <c r="T34" s="108">
        <f>M32</f>
        <v>200</v>
      </c>
      <c r="U34" s="4"/>
    </row>
    <row r="35" spans="2:21" ht="22.5" x14ac:dyDescent="0.55000000000000004">
      <c r="B35" s="138" t="s">
        <v>44</v>
      </c>
      <c r="C35" s="140" t="s">
        <v>101</v>
      </c>
      <c r="D35" s="141"/>
      <c r="E35" s="142"/>
      <c r="F35" s="146" t="s">
        <v>75</v>
      </c>
      <c r="G35" s="141"/>
      <c r="H35" s="141"/>
      <c r="I35" s="141"/>
      <c r="J35" s="142"/>
      <c r="K35" s="138" t="s">
        <v>98</v>
      </c>
      <c r="L35" s="138" t="s">
        <v>43</v>
      </c>
      <c r="M35" s="109" t="s">
        <v>5</v>
      </c>
      <c r="N35" s="109" t="s">
        <v>6</v>
      </c>
      <c r="O35" s="109" t="s">
        <v>7</v>
      </c>
      <c r="P35" s="109" t="s">
        <v>8</v>
      </c>
      <c r="Q35" s="109" t="s">
        <v>9</v>
      </c>
      <c r="R35" s="109" t="s">
        <v>10</v>
      </c>
      <c r="S35" s="109" t="s">
        <v>11</v>
      </c>
      <c r="T35" s="110"/>
      <c r="U35" s="4"/>
    </row>
    <row r="36" spans="2:21" ht="22.5" x14ac:dyDescent="0.55000000000000004">
      <c r="B36" s="129"/>
      <c r="C36" s="131"/>
      <c r="D36" s="132"/>
      <c r="E36" s="133"/>
      <c r="F36" s="131"/>
      <c r="G36" s="132"/>
      <c r="H36" s="132"/>
      <c r="I36" s="132"/>
      <c r="J36" s="133"/>
      <c r="K36" s="129"/>
      <c r="L36" s="129"/>
      <c r="M36" s="2">
        <v>300</v>
      </c>
      <c r="N36" s="2">
        <v>300</v>
      </c>
      <c r="O36" s="2">
        <v>300</v>
      </c>
      <c r="P36" s="2">
        <v>300</v>
      </c>
      <c r="Q36" s="2">
        <v>300</v>
      </c>
      <c r="R36" s="2">
        <v>300</v>
      </c>
      <c r="S36" s="2">
        <f>SUM(M36:R36)</f>
        <v>1800</v>
      </c>
      <c r="T36" s="33"/>
      <c r="U36" s="4"/>
    </row>
    <row r="37" spans="2:21" ht="22.5" x14ac:dyDescent="0.55000000000000004">
      <c r="B37" s="129"/>
      <c r="C37" s="131"/>
      <c r="D37" s="132"/>
      <c r="E37" s="133"/>
      <c r="F37" s="131"/>
      <c r="G37" s="132"/>
      <c r="H37" s="132"/>
      <c r="I37" s="132"/>
      <c r="J37" s="133"/>
      <c r="K37" s="129"/>
      <c r="L37" s="129"/>
      <c r="M37" s="46" t="s">
        <v>13</v>
      </c>
      <c r="N37" s="46" t="s">
        <v>14</v>
      </c>
      <c r="O37" s="46" t="s">
        <v>15</v>
      </c>
      <c r="P37" s="46" t="s">
        <v>16</v>
      </c>
      <c r="Q37" s="46" t="s">
        <v>17</v>
      </c>
      <c r="R37" s="46" t="s">
        <v>18</v>
      </c>
      <c r="S37" s="46" t="s">
        <v>19</v>
      </c>
      <c r="T37" s="46" t="s">
        <v>20</v>
      </c>
      <c r="U37" s="4"/>
    </row>
    <row r="38" spans="2:21" ht="23" thickBot="1" x14ac:dyDescent="0.6">
      <c r="B38" s="139"/>
      <c r="C38" s="143"/>
      <c r="D38" s="144"/>
      <c r="E38" s="145"/>
      <c r="F38" s="143"/>
      <c r="G38" s="144"/>
      <c r="H38" s="144"/>
      <c r="I38" s="144"/>
      <c r="J38" s="145"/>
      <c r="K38" s="139"/>
      <c r="L38" s="139"/>
      <c r="M38" s="108">
        <v>300</v>
      </c>
      <c r="N38" s="108">
        <v>300</v>
      </c>
      <c r="O38" s="108">
        <v>300</v>
      </c>
      <c r="P38" s="108">
        <v>300</v>
      </c>
      <c r="Q38" s="108">
        <v>300</v>
      </c>
      <c r="R38" s="108">
        <v>300</v>
      </c>
      <c r="S38" s="108">
        <f>SUM(M38:R38)</f>
        <v>1800</v>
      </c>
      <c r="T38" s="108">
        <f>S36+S38</f>
        <v>3600</v>
      </c>
      <c r="U38" s="4"/>
    </row>
    <row r="39" spans="2:21" ht="22.5" x14ac:dyDescent="0.55000000000000004">
      <c r="B39" s="138" t="s">
        <v>45</v>
      </c>
      <c r="C39" s="159" t="s">
        <v>131</v>
      </c>
      <c r="D39" s="160"/>
      <c r="E39" s="161"/>
      <c r="F39" s="168" t="s">
        <v>102</v>
      </c>
      <c r="G39" s="160"/>
      <c r="H39" s="160"/>
      <c r="I39" s="160"/>
      <c r="J39" s="161"/>
      <c r="K39" s="138" t="s">
        <v>98</v>
      </c>
      <c r="L39" s="138" t="s">
        <v>43</v>
      </c>
      <c r="M39" s="109" t="s">
        <v>5</v>
      </c>
      <c r="N39" s="109" t="s">
        <v>6</v>
      </c>
      <c r="O39" s="109" t="s">
        <v>7</v>
      </c>
      <c r="P39" s="109" t="s">
        <v>8</v>
      </c>
      <c r="Q39" s="109" t="s">
        <v>9</v>
      </c>
      <c r="R39" s="109" t="s">
        <v>10</v>
      </c>
      <c r="S39" s="109" t="s">
        <v>11</v>
      </c>
      <c r="T39" s="110"/>
      <c r="U39" s="4"/>
    </row>
    <row r="40" spans="2:21" ht="22.5" x14ac:dyDescent="0.55000000000000004">
      <c r="B40" s="129"/>
      <c r="C40" s="162"/>
      <c r="D40" s="163"/>
      <c r="E40" s="164"/>
      <c r="F40" s="162"/>
      <c r="G40" s="163"/>
      <c r="H40" s="163"/>
      <c r="I40" s="163"/>
      <c r="J40" s="164"/>
      <c r="K40" s="129"/>
      <c r="L40" s="129"/>
      <c r="M40" s="40">
        <f>M28</f>
        <v>100</v>
      </c>
      <c r="N40" s="40">
        <f t="shared" ref="N40:R42" si="1">N28</f>
        <v>110</v>
      </c>
      <c r="O40" s="40">
        <f t="shared" si="1"/>
        <v>121</v>
      </c>
      <c r="P40" s="40">
        <f t="shared" si="1"/>
        <v>133</v>
      </c>
      <c r="Q40" s="40">
        <f t="shared" si="1"/>
        <v>146</v>
      </c>
      <c r="R40" s="40">
        <f t="shared" si="1"/>
        <v>160</v>
      </c>
      <c r="S40" s="40">
        <f>SUM(M40:R40)</f>
        <v>770</v>
      </c>
      <c r="T40" s="33"/>
      <c r="U40" s="4"/>
    </row>
    <row r="41" spans="2:21" ht="22.5" x14ac:dyDescent="0.55000000000000004">
      <c r="B41" s="129"/>
      <c r="C41" s="162"/>
      <c r="D41" s="163"/>
      <c r="E41" s="164"/>
      <c r="F41" s="162"/>
      <c r="G41" s="163"/>
      <c r="H41" s="163"/>
      <c r="I41" s="163"/>
      <c r="J41" s="164"/>
      <c r="K41" s="129"/>
      <c r="L41" s="129"/>
      <c r="M41" s="46" t="s">
        <v>13</v>
      </c>
      <c r="N41" s="46" t="s">
        <v>14</v>
      </c>
      <c r="O41" s="46" t="s">
        <v>15</v>
      </c>
      <c r="P41" s="46" t="s">
        <v>16</v>
      </c>
      <c r="Q41" s="46" t="s">
        <v>17</v>
      </c>
      <c r="R41" s="46" t="s">
        <v>18</v>
      </c>
      <c r="S41" s="46" t="s">
        <v>19</v>
      </c>
      <c r="T41" s="46" t="s">
        <v>20</v>
      </c>
      <c r="U41" s="4"/>
    </row>
    <row r="42" spans="2:21" ht="23" thickBot="1" x14ac:dyDescent="0.6">
      <c r="B42" s="139"/>
      <c r="C42" s="165"/>
      <c r="D42" s="166"/>
      <c r="E42" s="167"/>
      <c r="F42" s="165"/>
      <c r="G42" s="166"/>
      <c r="H42" s="166"/>
      <c r="I42" s="166"/>
      <c r="J42" s="167"/>
      <c r="K42" s="139"/>
      <c r="L42" s="139"/>
      <c r="M42" s="111">
        <f>M30</f>
        <v>176</v>
      </c>
      <c r="N42" s="111">
        <f t="shared" si="1"/>
        <v>193</v>
      </c>
      <c r="O42" s="111">
        <f t="shared" si="1"/>
        <v>212</v>
      </c>
      <c r="P42" s="111">
        <f t="shared" si="1"/>
        <v>233</v>
      </c>
      <c r="Q42" s="111">
        <f t="shared" si="1"/>
        <v>256</v>
      </c>
      <c r="R42" s="111">
        <f t="shared" si="1"/>
        <v>281</v>
      </c>
      <c r="S42" s="108">
        <f>SUM(M42:R42)</f>
        <v>1351</v>
      </c>
      <c r="T42" s="108">
        <f>S40+S42</f>
        <v>2121</v>
      </c>
      <c r="U42" s="4"/>
    </row>
    <row r="43" spans="2:21" ht="21.65" customHeight="1" x14ac:dyDescent="0.55000000000000004">
      <c r="B43" s="138" t="s">
        <v>46</v>
      </c>
      <c r="C43" s="140" t="s">
        <v>103</v>
      </c>
      <c r="D43" s="141"/>
      <c r="E43" s="142"/>
      <c r="F43" s="146" t="s">
        <v>132</v>
      </c>
      <c r="G43" s="141"/>
      <c r="H43" s="141"/>
      <c r="I43" s="141"/>
      <c r="J43" s="142"/>
      <c r="K43" s="138" t="s">
        <v>98</v>
      </c>
      <c r="L43" s="138" t="s">
        <v>43</v>
      </c>
      <c r="M43" s="109" t="s">
        <v>5</v>
      </c>
      <c r="N43" s="109" t="s">
        <v>6</v>
      </c>
      <c r="O43" s="109" t="s">
        <v>7</v>
      </c>
      <c r="P43" s="109" t="s">
        <v>8</v>
      </c>
      <c r="Q43" s="109" t="s">
        <v>9</v>
      </c>
      <c r="R43" s="109" t="s">
        <v>10</v>
      </c>
      <c r="S43" s="109" t="s">
        <v>11</v>
      </c>
      <c r="T43" s="110"/>
      <c r="U43" s="4"/>
    </row>
    <row r="44" spans="2:21" ht="22.5" x14ac:dyDescent="0.55000000000000004">
      <c r="B44" s="129"/>
      <c r="C44" s="131"/>
      <c r="D44" s="132"/>
      <c r="E44" s="133"/>
      <c r="F44" s="131"/>
      <c r="G44" s="132"/>
      <c r="H44" s="132"/>
      <c r="I44" s="132"/>
      <c r="J44" s="133"/>
      <c r="K44" s="129"/>
      <c r="L44" s="129"/>
      <c r="M44" s="44">
        <f>M32+M36-M40</f>
        <v>400</v>
      </c>
      <c r="N44" s="44">
        <f t="shared" ref="N44:R46" si="2">N32+N36-N40</f>
        <v>590</v>
      </c>
      <c r="O44" s="44">
        <f t="shared" si="2"/>
        <v>769</v>
      </c>
      <c r="P44" s="44">
        <f t="shared" si="2"/>
        <v>936</v>
      </c>
      <c r="Q44" s="44">
        <f t="shared" si="2"/>
        <v>1090</v>
      </c>
      <c r="R44" s="44">
        <f t="shared" si="2"/>
        <v>1230</v>
      </c>
      <c r="S44" s="2">
        <f>R44</f>
        <v>1230</v>
      </c>
      <c r="T44" s="33"/>
      <c r="U44" s="4"/>
    </row>
    <row r="45" spans="2:21" ht="22.5" x14ac:dyDescent="0.55000000000000004">
      <c r="B45" s="129"/>
      <c r="C45" s="131"/>
      <c r="D45" s="132"/>
      <c r="E45" s="133"/>
      <c r="F45" s="131"/>
      <c r="G45" s="132"/>
      <c r="H45" s="132"/>
      <c r="I45" s="132"/>
      <c r="J45" s="133"/>
      <c r="K45" s="129"/>
      <c r="L45" s="129"/>
      <c r="M45" s="46" t="s">
        <v>13</v>
      </c>
      <c r="N45" s="46" t="s">
        <v>14</v>
      </c>
      <c r="O45" s="46" t="s">
        <v>15</v>
      </c>
      <c r="P45" s="46" t="s">
        <v>16</v>
      </c>
      <c r="Q45" s="46" t="s">
        <v>17</v>
      </c>
      <c r="R45" s="46" t="s">
        <v>18</v>
      </c>
      <c r="S45" s="46" t="s">
        <v>19</v>
      </c>
      <c r="T45" s="46" t="s">
        <v>20</v>
      </c>
      <c r="U45" s="4"/>
    </row>
    <row r="46" spans="2:21" ht="23" thickBot="1" x14ac:dyDescent="0.6">
      <c r="B46" s="139"/>
      <c r="C46" s="143"/>
      <c r="D46" s="144"/>
      <c r="E46" s="145"/>
      <c r="F46" s="143"/>
      <c r="G46" s="144"/>
      <c r="H46" s="144"/>
      <c r="I46" s="144"/>
      <c r="J46" s="145"/>
      <c r="K46" s="139"/>
      <c r="L46" s="139"/>
      <c r="M46" s="113">
        <f>M34+M38-M42</f>
        <v>1354</v>
      </c>
      <c r="N46" s="113">
        <f t="shared" si="2"/>
        <v>1461</v>
      </c>
      <c r="O46" s="113">
        <f t="shared" si="2"/>
        <v>1549</v>
      </c>
      <c r="P46" s="113">
        <f t="shared" si="2"/>
        <v>1616</v>
      </c>
      <c r="Q46" s="113">
        <f t="shared" si="2"/>
        <v>1660</v>
      </c>
      <c r="R46" s="113">
        <f t="shared" si="2"/>
        <v>1679</v>
      </c>
      <c r="S46" s="108">
        <f>R46</f>
        <v>1679</v>
      </c>
      <c r="T46" s="108">
        <f>R46</f>
        <v>1679</v>
      </c>
      <c r="U46" s="4"/>
    </row>
    <row r="47" spans="2:21" ht="21.65" customHeight="1" x14ac:dyDescent="0.55000000000000004">
      <c r="B47" s="138" t="s">
        <v>81</v>
      </c>
      <c r="C47" s="140" t="s">
        <v>104</v>
      </c>
      <c r="D47" s="141"/>
      <c r="E47" s="142"/>
      <c r="F47" s="146" t="s">
        <v>105</v>
      </c>
      <c r="G47" s="141"/>
      <c r="H47" s="141"/>
      <c r="I47" s="141"/>
      <c r="J47" s="142"/>
      <c r="K47" s="138" t="s">
        <v>98</v>
      </c>
      <c r="L47" s="138" t="s">
        <v>43</v>
      </c>
      <c r="M47" s="109" t="s">
        <v>5</v>
      </c>
      <c r="N47" s="109" t="s">
        <v>6</v>
      </c>
      <c r="O47" s="109" t="s">
        <v>7</v>
      </c>
      <c r="P47" s="109" t="s">
        <v>8</v>
      </c>
      <c r="Q47" s="109" t="s">
        <v>9</v>
      </c>
      <c r="R47" s="109" t="s">
        <v>10</v>
      </c>
      <c r="S47" s="109" t="s">
        <v>11</v>
      </c>
      <c r="T47" s="110"/>
      <c r="U47" s="4"/>
    </row>
    <row r="48" spans="2:21" ht="22.5" x14ac:dyDescent="0.55000000000000004">
      <c r="B48" s="129"/>
      <c r="C48" s="131"/>
      <c r="D48" s="132"/>
      <c r="E48" s="133"/>
      <c r="F48" s="131"/>
      <c r="G48" s="132"/>
      <c r="H48" s="132"/>
      <c r="I48" s="132"/>
      <c r="J48" s="133"/>
      <c r="K48" s="129"/>
      <c r="L48" s="129"/>
      <c r="M48" s="2">
        <f>M44-M32</f>
        <v>200</v>
      </c>
      <c r="N48" s="2">
        <f t="shared" ref="N48:R50" si="3">N44-N32</f>
        <v>190</v>
      </c>
      <c r="O48" s="2">
        <f t="shared" si="3"/>
        <v>179</v>
      </c>
      <c r="P48" s="2">
        <f t="shared" si="3"/>
        <v>167</v>
      </c>
      <c r="Q48" s="2">
        <f t="shared" si="3"/>
        <v>154</v>
      </c>
      <c r="R48" s="2">
        <f t="shared" si="3"/>
        <v>140</v>
      </c>
      <c r="S48" s="2">
        <f>SUM(M48:R48)</f>
        <v>1030</v>
      </c>
      <c r="T48" s="33"/>
      <c r="U48" s="4"/>
    </row>
    <row r="49" spans="2:21" ht="22.5" x14ac:dyDescent="0.55000000000000004">
      <c r="B49" s="129"/>
      <c r="C49" s="131"/>
      <c r="D49" s="132"/>
      <c r="E49" s="133"/>
      <c r="F49" s="131"/>
      <c r="G49" s="132"/>
      <c r="H49" s="132"/>
      <c r="I49" s="132"/>
      <c r="J49" s="133"/>
      <c r="K49" s="129"/>
      <c r="L49" s="129"/>
      <c r="M49" s="46" t="s">
        <v>13</v>
      </c>
      <c r="N49" s="46" t="s">
        <v>14</v>
      </c>
      <c r="O49" s="46" t="s">
        <v>15</v>
      </c>
      <c r="P49" s="46" t="s">
        <v>16</v>
      </c>
      <c r="Q49" s="46" t="s">
        <v>17</v>
      </c>
      <c r="R49" s="46" t="s">
        <v>18</v>
      </c>
      <c r="S49" s="46" t="s">
        <v>19</v>
      </c>
      <c r="T49" s="46" t="s">
        <v>20</v>
      </c>
      <c r="U49" s="4"/>
    </row>
    <row r="50" spans="2:21" ht="23" thickBot="1" x14ac:dyDescent="0.6">
      <c r="B50" s="139"/>
      <c r="C50" s="143"/>
      <c r="D50" s="144"/>
      <c r="E50" s="145"/>
      <c r="F50" s="143"/>
      <c r="G50" s="144"/>
      <c r="H50" s="144"/>
      <c r="I50" s="144"/>
      <c r="J50" s="145"/>
      <c r="K50" s="139"/>
      <c r="L50" s="139"/>
      <c r="M50" s="108">
        <f>M46-M34</f>
        <v>124</v>
      </c>
      <c r="N50" s="108">
        <f t="shared" si="3"/>
        <v>107</v>
      </c>
      <c r="O50" s="108">
        <f t="shared" si="3"/>
        <v>88</v>
      </c>
      <c r="P50" s="108">
        <f t="shared" si="3"/>
        <v>67</v>
      </c>
      <c r="Q50" s="108">
        <f t="shared" si="3"/>
        <v>44</v>
      </c>
      <c r="R50" s="108">
        <f t="shared" si="3"/>
        <v>19</v>
      </c>
      <c r="S50" s="108">
        <f>SUM(M50:R50)</f>
        <v>449</v>
      </c>
      <c r="T50" s="108">
        <f>S48+S50</f>
        <v>1479</v>
      </c>
      <c r="U50" s="4"/>
    </row>
    <row r="51" spans="2:21" ht="22.5" x14ac:dyDescent="0.55000000000000004">
      <c r="B51" s="138" t="s">
        <v>48</v>
      </c>
      <c r="C51" s="159" t="s">
        <v>106</v>
      </c>
      <c r="D51" s="160"/>
      <c r="E51" s="161"/>
      <c r="F51" s="146" t="s">
        <v>75</v>
      </c>
      <c r="G51" s="141"/>
      <c r="H51" s="141"/>
      <c r="I51" s="141"/>
      <c r="J51" s="142"/>
      <c r="K51" s="138" t="s">
        <v>21</v>
      </c>
      <c r="L51" s="138" t="s">
        <v>22</v>
      </c>
      <c r="M51" s="109" t="s">
        <v>5</v>
      </c>
      <c r="N51" s="109" t="s">
        <v>6</v>
      </c>
      <c r="O51" s="109" t="s">
        <v>7</v>
      </c>
      <c r="P51" s="109" t="s">
        <v>8</v>
      </c>
      <c r="Q51" s="109" t="s">
        <v>9</v>
      </c>
      <c r="R51" s="109" t="s">
        <v>10</v>
      </c>
      <c r="S51" s="109" t="s">
        <v>11</v>
      </c>
      <c r="T51" s="110"/>
      <c r="U51" s="4"/>
    </row>
    <row r="52" spans="2:21" ht="22.5" x14ac:dyDescent="0.55000000000000004">
      <c r="B52" s="129"/>
      <c r="C52" s="162"/>
      <c r="D52" s="163"/>
      <c r="E52" s="164"/>
      <c r="F52" s="131"/>
      <c r="G52" s="132"/>
      <c r="H52" s="132"/>
      <c r="I52" s="132"/>
      <c r="J52" s="133"/>
      <c r="K52" s="129"/>
      <c r="L52" s="129"/>
      <c r="M52" s="2">
        <v>57</v>
      </c>
      <c r="N52" s="2">
        <v>57</v>
      </c>
      <c r="O52" s="2">
        <v>57</v>
      </c>
      <c r="P52" s="2">
        <v>57</v>
      </c>
      <c r="Q52" s="2">
        <v>57</v>
      </c>
      <c r="R52" s="2">
        <v>57</v>
      </c>
      <c r="S52" s="2"/>
      <c r="T52" s="33"/>
      <c r="U52" s="4"/>
    </row>
    <row r="53" spans="2:21" ht="22.5" x14ac:dyDescent="0.55000000000000004">
      <c r="B53" s="129"/>
      <c r="C53" s="162"/>
      <c r="D53" s="163"/>
      <c r="E53" s="164"/>
      <c r="F53" s="131"/>
      <c r="G53" s="132"/>
      <c r="H53" s="132"/>
      <c r="I53" s="132"/>
      <c r="J53" s="133"/>
      <c r="K53" s="129"/>
      <c r="L53" s="129"/>
      <c r="M53" s="46" t="s">
        <v>13</v>
      </c>
      <c r="N53" s="46" t="s">
        <v>14</v>
      </c>
      <c r="O53" s="46" t="s">
        <v>15</v>
      </c>
      <c r="P53" s="46" t="s">
        <v>16</v>
      </c>
      <c r="Q53" s="46" t="s">
        <v>17</v>
      </c>
      <c r="R53" s="46" t="s">
        <v>18</v>
      </c>
      <c r="S53" s="46" t="s">
        <v>19</v>
      </c>
      <c r="T53" s="46" t="s">
        <v>20</v>
      </c>
      <c r="U53" s="4"/>
    </row>
    <row r="54" spans="2:21" ht="23" thickBot="1" x14ac:dyDescent="0.6">
      <c r="B54" s="139"/>
      <c r="C54" s="165"/>
      <c r="D54" s="166"/>
      <c r="E54" s="167"/>
      <c r="F54" s="143"/>
      <c r="G54" s="144"/>
      <c r="H54" s="144"/>
      <c r="I54" s="144"/>
      <c r="J54" s="145"/>
      <c r="K54" s="139"/>
      <c r="L54" s="139"/>
      <c r="M54" s="108">
        <v>57</v>
      </c>
      <c r="N54" s="108">
        <v>57</v>
      </c>
      <c r="O54" s="108">
        <v>57</v>
      </c>
      <c r="P54" s="108">
        <v>57</v>
      </c>
      <c r="Q54" s="108">
        <v>57</v>
      </c>
      <c r="R54" s="108">
        <v>57</v>
      </c>
      <c r="S54" s="108"/>
      <c r="T54" s="108"/>
      <c r="U54" s="4"/>
    </row>
    <row r="55" spans="2:21" ht="22.5" x14ac:dyDescent="0.55000000000000004">
      <c r="B55" s="138" t="s">
        <v>84</v>
      </c>
      <c r="C55" s="187" t="s">
        <v>114</v>
      </c>
      <c r="D55" s="188"/>
      <c r="E55" s="189"/>
      <c r="F55" s="146" t="s">
        <v>107</v>
      </c>
      <c r="G55" s="141"/>
      <c r="H55" s="141"/>
      <c r="I55" s="141"/>
      <c r="J55" s="142"/>
      <c r="K55" s="138" t="s">
        <v>21</v>
      </c>
      <c r="L55" s="138" t="s">
        <v>22</v>
      </c>
      <c r="M55" s="109" t="s">
        <v>5</v>
      </c>
      <c r="N55" s="109" t="s">
        <v>6</v>
      </c>
      <c r="O55" s="109" t="s">
        <v>7</v>
      </c>
      <c r="P55" s="109" t="s">
        <v>8</v>
      </c>
      <c r="Q55" s="109" t="s">
        <v>9</v>
      </c>
      <c r="R55" s="109" t="s">
        <v>10</v>
      </c>
      <c r="S55" s="109" t="s">
        <v>11</v>
      </c>
      <c r="T55" s="110"/>
      <c r="U55" s="4"/>
    </row>
    <row r="56" spans="2:21" ht="22.5" x14ac:dyDescent="0.55000000000000004">
      <c r="B56" s="129"/>
      <c r="C56" s="190"/>
      <c r="D56" s="191"/>
      <c r="E56" s="192"/>
      <c r="F56" s="131"/>
      <c r="G56" s="132"/>
      <c r="H56" s="132"/>
      <c r="I56" s="132"/>
      <c r="J56" s="133"/>
      <c r="K56" s="129"/>
      <c r="L56" s="129"/>
      <c r="M56" s="2">
        <f>ROUND(M36*M52,0)</f>
        <v>17100</v>
      </c>
      <c r="N56" s="2">
        <f t="shared" ref="N56:R58" si="4">ROUND(N36*N52,0)</f>
        <v>17100</v>
      </c>
      <c r="O56" s="2">
        <f t="shared" si="4"/>
        <v>17100</v>
      </c>
      <c r="P56" s="2">
        <f t="shared" si="4"/>
        <v>17100</v>
      </c>
      <c r="Q56" s="2">
        <f t="shared" si="4"/>
        <v>17100</v>
      </c>
      <c r="R56" s="2">
        <f t="shared" si="4"/>
        <v>17100</v>
      </c>
      <c r="S56" s="2">
        <f>SUM(M56:R56)</f>
        <v>102600</v>
      </c>
      <c r="T56" s="33"/>
      <c r="U56" s="4"/>
    </row>
    <row r="57" spans="2:21" ht="22.5" x14ac:dyDescent="0.55000000000000004">
      <c r="B57" s="129"/>
      <c r="C57" s="190"/>
      <c r="D57" s="191"/>
      <c r="E57" s="192"/>
      <c r="F57" s="131"/>
      <c r="G57" s="132"/>
      <c r="H57" s="132"/>
      <c r="I57" s="132"/>
      <c r="J57" s="133"/>
      <c r="K57" s="129"/>
      <c r="L57" s="129"/>
      <c r="M57" s="46" t="s">
        <v>13</v>
      </c>
      <c r="N57" s="46" t="s">
        <v>14</v>
      </c>
      <c r="O57" s="46" t="s">
        <v>15</v>
      </c>
      <c r="P57" s="46" t="s">
        <v>16</v>
      </c>
      <c r="Q57" s="46" t="s">
        <v>17</v>
      </c>
      <c r="R57" s="46" t="s">
        <v>18</v>
      </c>
      <c r="S57" s="46" t="s">
        <v>19</v>
      </c>
      <c r="T57" s="46" t="s">
        <v>20</v>
      </c>
      <c r="U57" s="4"/>
    </row>
    <row r="58" spans="2:21" ht="23" thickBot="1" x14ac:dyDescent="0.6">
      <c r="B58" s="139"/>
      <c r="C58" s="193"/>
      <c r="D58" s="194"/>
      <c r="E58" s="195"/>
      <c r="F58" s="143"/>
      <c r="G58" s="144"/>
      <c r="H58" s="144"/>
      <c r="I58" s="144"/>
      <c r="J58" s="145"/>
      <c r="K58" s="139"/>
      <c r="L58" s="139"/>
      <c r="M58" s="108">
        <f>ROUND(M38*M54,0)</f>
        <v>17100</v>
      </c>
      <c r="N58" s="108">
        <f t="shared" si="4"/>
        <v>17100</v>
      </c>
      <c r="O58" s="108">
        <f t="shared" si="4"/>
        <v>17100</v>
      </c>
      <c r="P58" s="108">
        <f t="shared" si="4"/>
        <v>17100</v>
      </c>
      <c r="Q58" s="108">
        <f t="shared" si="4"/>
        <v>17100</v>
      </c>
      <c r="R58" s="108">
        <f t="shared" si="4"/>
        <v>17100</v>
      </c>
      <c r="S58" s="108">
        <f>SUM(M58:R58)</f>
        <v>102600</v>
      </c>
      <c r="T58" s="108">
        <f>S56+S58</f>
        <v>205200</v>
      </c>
      <c r="U58" s="4"/>
    </row>
    <row r="59" spans="2:21" ht="21.65" customHeight="1" x14ac:dyDescent="0.55000000000000004">
      <c r="B59" s="138" t="s">
        <v>89</v>
      </c>
      <c r="C59" s="187" t="s">
        <v>115</v>
      </c>
      <c r="D59" s="188"/>
      <c r="E59" s="189"/>
      <c r="F59" s="146" t="s">
        <v>108</v>
      </c>
      <c r="G59" s="141"/>
      <c r="H59" s="141"/>
      <c r="I59" s="141"/>
      <c r="J59" s="142"/>
      <c r="K59" s="138"/>
      <c r="L59" s="138" t="s">
        <v>76</v>
      </c>
      <c r="M59" s="109" t="s">
        <v>5</v>
      </c>
      <c r="N59" s="109" t="s">
        <v>6</v>
      </c>
      <c r="O59" s="109" t="s">
        <v>7</v>
      </c>
      <c r="P59" s="109" t="s">
        <v>8</v>
      </c>
      <c r="Q59" s="109" t="s">
        <v>9</v>
      </c>
      <c r="R59" s="109" t="s">
        <v>10</v>
      </c>
      <c r="S59" s="109" t="s">
        <v>11</v>
      </c>
      <c r="T59" s="110"/>
      <c r="U59" s="4"/>
    </row>
    <row r="60" spans="2:21" ht="22.5" x14ac:dyDescent="0.55000000000000004">
      <c r="B60" s="129"/>
      <c r="C60" s="190"/>
      <c r="D60" s="191"/>
      <c r="E60" s="192"/>
      <c r="F60" s="131"/>
      <c r="G60" s="132"/>
      <c r="H60" s="132"/>
      <c r="I60" s="132"/>
      <c r="J60" s="133"/>
      <c r="K60" s="129"/>
      <c r="L60" s="129"/>
      <c r="M60" s="2">
        <f>ROUND(M48*M52,0)</f>
        <v>11400</v>
      </c>
      <c r="N60" s="2">
        <f t="shared" ref="N60:R62" si="5">ROUND(N48*N52,0)</f>
        <v>10830</v>
      </c>
      <c r="O60" s="2">
        <f t="shared" si="5"/>
        <v>10203</v>
      </c>
      <c r="P60" s="2">
        <f t="shared" si="5"/>
        <v>9519</v>
      </c>
      <c r="Q60" s="2">
        <f t="shared" si="5"/>
        <v>8778</v>
      </c>
      <c r="R60" s="2">
        <f t="shared" si="5"/>
        <v>7980</v>
      </c>
      <c r="S60" s="2">
        <f>SUM(M60:R60)</f>
        <v>58710</v>
      </c>
      <c r="T60" s="33"/>
      <c r="U60" s="4"/>
    </row>
    <row r="61" spans="2:21" ht="22.5" x14ac:dyDescent="0.55000000000000004">
      <c r="B61" s="129"/>
      <c r="C61" s="190"/>
      <c r="D61" s="191"/>
      <c r="E61" s="192"/>
      <c r="F61" s="131"/>
      <c r="G61" s="132"/>
      <c r="H61" s="132"/>
      <c r="I61" s="132"/>
      <c r="J61" s="133"/>
      <c r="K61" s="129"/>
      <c r="L61" s="129"/>
      <c r="M61" s="46" t="s">
        <v>13</v>
      </c>
      <c r="N61" s="46" t="s">
        <v>14</v>
      </c>
      <c r="O61" s="46" t="s">
        <v>15</v>
      </c>
      <c r="P61" s="46" t="s">
        <v>16</v>
      </c>
      <c r="Q61" s="46" t="s">
        <v>17</v>
      </c>
      <c r="R61" s="46" t="s">
        <v>18</v>
      </c>
      <c r="S61" s="46" t="s">
        <v>19</v>
      </c>
      <c r="T61" s="46" t="s">
        <v>20</v>
      </c>
      <c r="U61" s="4"/>
    </row>
    <row r="62" spans="2:21" ht="23" thickBot="1" x14ac:dyDescent="0.6">
      <c r="B62" s="139"/>
      <c r="C62" s="193"/>
      <c r="D62" s="194"/>
      <c r="E62" s="195"/>
      <c r="F62" s="143"/>
      <c r="G62" s="144"/>
      <c r="H62" s="144"/>
      <c r="I62" s="144"/>
      <c r="J62" s="145"/>
      <c r="K62" s="139"/>
      <c r="L62" s="139"/>
      <c r="M62" s="108">
        <f>ROUND(M50*M54,0)</f>
        <v>7068</v>
      </c>
      <c r="N62" s="108">
        <f t="shared" si="5"/>
        <v>6099</v>
      </c>
      <c r="O62" s="108">
        <f t="shared" si="5"/>
        <v>5016</v>
      </c>
      <c r="P62" s="108">
        <f t="shared" si="5"/>
        <v>3819</v>
      </c>
      <c r="Q62" s="108">
        <f t="shared" si="5"/>
        <v>2508</v>
      </c>
      <c r="R62" s="108">
        <f t="shared" si="5"/>
        <v>1083</v>
      </c>
      <c r="S62" s="108">
        <f>SUM(M62:R62)</f>
        <v>25593</v>
      </c>
      <c r="T62" s="108">
        <f>S60+S62</f>
        <v>84303</v>
      </c>
      <c r="U62" s="4"/>
    </row>
    <row r="63" spans="2:21" ht="22.5" x14ac:dyDescent="0.55000000000000004">
      <c r="B63" s="138" t="s">
        <v>90</v>
      </c>
      <c r="C63" s="187" t="s">
        <v>116</v>
      </c>
      <c r="D63" s="188"/>
      <c r="E63" s="189"/>
      <c r="F63" s="146" t="s">
        <v>109</v>
      </c>
      <c r="G63" s="141"/>
      <c r="H63" s="141"/>
      <c r="I63" s="141"/>
      <c r="J63" s="142"/>
      <c r="K63" s="138" t="s">
        <v>21</v>
      </c>
      <c r="L63" s="138" t="s">
        <v>22</v>
      </c>
      <c r="M63" s="109" t="s">
        <v>5</v>
      </c>
      <c r="N63" s="109" t="s">
        <v>6</v>
      </c>
      <c r="O63" s="109" t="s">
        <v>7</v>
      </c>
      <c r="P63" s="109" t="s">
        <v>8</v>
      </c>
      <c r="Q63" s="109" t="s">
        <v>9</v>
      </c>
      <c r="R63" s="109" t="s">
        <v>10</v>
      </c>
      <c r="S63" s="109" t="s">
        <v>11</v>
      </c>
      <c r="T63" s="110"/>
      <c r="U63" s="4"/>
    </row>
    <row r="64" spans="2:21" ht="22.5" x14ac:dyDescent="0.55000000000000004">
      <c r="B64" s="129"/>
      <c r="C64" s="190"/>
      <c r="D64" s="191"/>
      <c r="E64" s="192"/>
      <c r="F64" s="131"/>
      <c r="G64" s="132"/>
      <c r="H64" s="132"/>
      <c r="I64" s="132"/>
      <c r="J64" s="133"/>
      <c r="K64" s="129"/>
      <c r="L64" s="129"/>
      <c r="M64" s="2">
        <f>M56-M60</f>
        <v>5700</v>
      </c>
      <c r="N64" s="2">
        <f t="shared" ref="N64:R66" si="6">N56-N60</f>
        <v>6270</v>
      </c>
      <c r="O64" s="2">
        <f t="shared" si="6"/>
        <v>6897</v>
      </c>
      <c r="P64" s="2">
        <f t="shared" si="6"/>
        <v>7581</v>
      </c>
      <c r="Q64" s="2">
        <f t="shared" si="6"/>
        <v>8322</v>
      </c>
      <c r="R64" s="2">
        <f t="shared" si="6"/>
        <v>9120</v>
      </c>
      <c r="S64" s="2">
        <f>SUM(M64:R64)</f>
        <v>43890</v>
      </c>
      <c r="T64" s="33"/>
      <c r="U64" s="4"/>
    </row>
    <row r="65" spans="2:21" ht="22.5" x14ac:dyDescent="0.55000000000000004">
      <c r="B65" s="129"/>
      <c r="C65" s="190"/>
      <c r="D65" s="191"/>
      <c r="E65" s="192"/>
      <c r="F65" s="131"/>
      <c r="G65" s="132"/>
      <c r="H65" s="132"/>
      <c r="I65" s="132"/>
      <c r="J65" s="133"/>
      <c r="K65" s="129"/>
      <c r="L65" s="129"/>
      <c r="M65" s="46" t="s">
        <v>13</v>
      </c>
      <c r="N65" s="46" t="s">
        <v>14</v>
      </c>
      <c r="O65" s="46" t="s">
        <v>15</v>
      </c>
      <c r="P65" s="46" t="s">
        <v>16</v>
      </c>
      <c r="Q65" s="46" t="s">
        <v>17</v>
      </c>
      <c r="R65" s="46" t="s">
        <v>18</v>
      </c>
      <c r="S65" s="46" t="s">
        <v>19</v>
      </c>
      <c r="T65" s="46" t="s">
        <v>20</v>
      </c>
      <c r="U65" s="4"/>
    </row>
    <row r="66" spans="2:21" ht="23" thickBot="1" x14ac:dyDescent="0.6">
      <c r="B66" s="139"/>
      <c r="C66" s="193"/>
      <c r="D66" s="194"/>
      <c r="E66" s="195"/>
      <c r="F66" s="143"/>
      <c r="G66" s="144"/>
      <c r="H66" s="144"/>
      <c r="I66" s="144"/>
      <c r="J66" s="145"/>
      <c r="K66" s="139"/>
      <c r="L66" s="139"/>
      <c r="M66" s="108">
        <f>M58-M62</f>
        <v>10032</v>
      </c>
      <c r="N66" s="108">
        <f t="shared" si="6"/>
        <v>11001</v>
      </c>
      <c r="O66" s="108">
        <f t="shared" si="6"/>
        <v>12084</v>
      </c>
      <c r="P66" s="108">
        <f t="shared" si="6"/>
        <v>13281</v>
      </c>
      <c r="Q66" s="108">
        <f t="shared" si="6"/>
        <v>14592</v>
      </c>
      <c r="R66" s="108">
        <f t="shared" si="6"/>
        <v>16017</v>
      </c>
      <c r="S66" s="108">
        <f>SUM(M66:R66)</f>
        <v>77007</v>
      </c>
      <c r="T66" s="108">
        <f>S64+S66</f>
        <v>120897</v>
      </c>
      <c r="U66" s="4"/>
    </row>
    <row r="67" spans="2:21" ht="22.5" x14ac:dyDescent="0.55000000000000004">
      <c r="B67" s="138" t="s">
        <v>110</v>
      </c>
      <c r="C67" s="140" t="s">
        <v>111</v>
      </c>
      <c r="D67" s="141"/>
      <c r="E67" s="142"/>
      <c r="F67" s="146" t="s">
        <v>297</v>
      </c>
      <c r="G67" s="141"/>
      <c r="H67" s="141"/>
      <c r="I67" s="141"/>
      <c r="J67" s="142"/>
      <c r="K67" s="138" t="s">
        <v>21</v>
      </c>
      <c r="L67" s="138" t="s">
        <v>22</v>
      </c>
      <c r="M67" s="109" t="s">
        <v>5</v>
      </c>
      <c r="N67" s="109" t="s">
        <v>6</v>
      </c>
      <c r="O67" s="109" t="s">
        <v>7</v>
      </c>
      <c r="P67" s="109" t="s">
        <v>8</v>
      </c>
      <c r="Q67" s="109" t="s">
        <v>9</v>
      </c>
      <c r="R67" s="109" t="s">
        <v>10</v>
      </c>
      <c r="S67" s="109" t="s">
        <v>11</v>
      </c>
      <c r="T67" s="110"/>
      <c r="U67" s="4"/>
    </row>
    <row r="68" spans="2:21" ht="22.5" x14ac:dyDescent="0.55000000000000004">
      <c r="B68" s="129"/>
      <c r="C68" s="131"/>
      <c r="D68" s="132"/>
      <c r="E68" s="133"/>
      <c r="F68" s="131"/>
      <c r="G68" s="132"/>
      <c r="H68" s="132"/>
      <c r="I68" s="132"/>
      <c r="J68" s="133"/>
      <c r="K68" s="129"/>
      <c r="L68" s="129"/>
      <c r="M68" s="2">
        <f>M24-M64</f>
        <v>0</v>
      </c>
      <c r="N68" s="2">
        <f t="shared" ref="N68:R70" si="7">N24-N64</f>
        <v>0</v>
      </c>
      <c r="O68" s="2">
        <f t="shared" si="7"/>
        <v>0</v>
      </c>
      <c r="P68" s="2">
        <f t="shared" si="7"/>
        <v>0</v>
      </c>
      <c r="Q68" s="2">
        <f t="shared" si="7"/>
        <v>0</v>
      </c>
      <c r="R68" s="2">
        <f t="shared" si="7"/>
        <v>0</v>
      </c>
      <c r="S68" s="2">
        <f>SUM(M68:R68)</f>
        <v>0</v>
      </c>
      <c r="T68" s="33"/>
      <c r="U68" s="4"/>
    </row>
    <row r="69" spans="2:21" ht="22.5" x14ac:dyDescent="0.55000000000000004">
      <c r="B69" s="129"/>
      <c r="C69" s="131"/>
      <c r="D69" s="132"/>
      <c r="E69" s="133"/>
      <c r="F69" s="131"/>
      <c r="G69" s="132"/>
      <c r="H69" s="132"/>
      <c r="I69" s="132"/>
      <c r="J69" s="133"/>
      <c r="K69" s="129"/>
      <c r="L69" s="129"/>
      <c r="M69" s="46" t="s">
        <v>13</v>
      </c>
      <c r="N69" s="46" t="s">
        <v>14</v>
      </c>
      <c r="O69" s="46" t="s">
        <v>15</v>
      </c>
      <c r="P69" s="46" t="s">
        <v>16</v>
      </c>
      <c r="Q69" s="46" t="s">
        <v>17</v>
      </c>
      <c r="R69" s="46" t="s">
        <v>18</v>
      </c>
      <c r="S69" s="46" t="s">
        <v>19</v>
      </c>
      <c r="T69" s="46" t="s">
        <v>20</v>
      </c>
      <c r="U69" s="4"/>
    </row>
    <row r="70" spans="2:21" ht="23" thickBot="1" x14ac:dyDescent="0.6">
      <c r="B70" s="139"/>
      <c r="C70" s="143"/>
      <c r="D70" s="144"/>
      <c r="E70" s="145"/>
      <c r="F70" s="143"/>
      <c r="G70" s="144"/>
      <c r="H70" s="144"/>
      <c r="I70" s="144"/>
      <c r="J70" s="145"/>
      <c r="K70" s="139"/>
      <c r="L70" s="139"/>
      <c r="M70" s="108">
        <f>M26-M66</f>
        <v>0</v>
      </c>
      <c r="N70" s="108">
        <f t="shared" si="7"/>
        <v>0</v>
      </c>
      <c r="O70" s="108">
        <f t="shared" si="7"/>
        <v>0</v>
      </c>
      <c r="P70" s="108">
        <f t="shared" si="7"/>
        <v>0</v>
      </c>
      <c r="Q70" s="108">
        <f t="shared" si="7"/>
        <v>0</v>
      </c>
      <c r="R70" s="108">
        <f t="shared" si="7"/>
        <v>0</v>
      </c>
      <c r="S70" s="108">
        <f>SUM(M70:R70)</f>
        <v>0</v>
      </c>
      <c r="T70" s="108">
        <f>S68+S70</f>
        <v>0</v>
      </c>
      <c r="U70" s="4"/>
    </row>
    <row r="71" spans="2:21" ht="22.5" x14ac:dyDescent="0.55000000000000004">
      <c r="B71" s="138" t="s">
        <v>112</v>
      </c>
      <c r="C71" s="140" t="s">
        <v>117</v>
      </c>
      <c r="D71" s="141"/>
      <c r="E71" s="142"/>
      <c r="F71" s="146" t="s">
        <v>75</v>
      </c>
      <c r="G71" s="141"/>
      <c r="H71" s="141"/>
      <c r="I71" s="141"/>
      <c r="J71" s="142"/>
      <c r="K71" s="138" t="s">
        <v>21</v>
      </c>
      <c r="L71" s="138" t="s">
        <v>22</v>
      </c>
      <c r="M71" s="109" t="s">
        <v>5</v>
      </c>
      <c r="N71" s="109" t="s">
        <v>6</v>
      </c>
      <c r="O71" s="109" t="s">
        <v>7</v>
      </c>
      <c r="P71" s="109" t="s">
        <v>8</v>
      </c>
      <c r="Q71" s="109" t="s">
        <v>9</v>
      </c>
      <c r="R71" s="109" t="s">
        <v>10</v>
      </c>
      <c r="S71" s="109" t="s">
        <v>11</v>
      </c>
      <c r="T71" s="110"/>
      <c r="U71" s="4"/>
    </row>
    <row r="72" spans="2:21" ht="22.5" x14ac:dyDescent="0.55000000000000004">
      <c r="B72" s="129"/>
      <c r="C72" s="131"/>
      <c r="D72" s="132"/>
      <c r="E72" s="133"/>
      <c r="F72" s="131"/>
      <c r="G72" s="132"/>
      <c r="H72" s="132"/>
      <c r="I72" s="132"/>
      <c r="J72" s="133"/>
      <c r="K72" s="129"/>
      <c r="L72" s="129"/>
      <c r="M72" s="2">
        <v>900</v>
      </c>
      <c r="N72" s="2">
        <v>900</v>
      </c>
      <c r="O72" s="2">
        <v>900</v>
      </c>
      <c r="P72" s="2">
        <v>900</v>
      </c>
      <c r="Q72" s="2">
        <v>900</v>
      </c>
      <c r="R72" s="2">
        <v>900</v>
      </c>
      <c r="S72" s="2">
        <f>SUM(M72:R72)</f>
        <v>5400</v>
      </c>
      <c r="T72" s="33"/>
      <c r="U72" s="4"/>
    </row>
    <row r="73" spans="2:21" ht="22.5" x14ac:dyDescent="0.55000000000000004">
      <c r="B73" s="129"/>
      <c r="C73" s="131"/>
      <c r="D73" s="132"/>
      <c r="E73" s="133"/>
      <c r="F73" s="131"/>
      <c r="G73" s="132"/>
      <c r="H73" s="132"/>
      <c r="I73" s="132"/>
      <c r="J73" s="133"/>
      <c r="K73" s="129"/>
      <c r="L73" s="129"/>
      <c r="M73" s="46" t="s">
        <v>13</v>
      </c>
      <c r="N73" s="46" t="s">
        <v>14</v>
      </c>
      <c r="O73" s="46" t="s">
        <v>15</v>
      </c>
      <c r="P73" s="46" t="s">
        <v>16</v>
      </c>
      <c r="Q73" s="46" t="s">
        <v>17</v>
      </c>
      <c r="R73" s="46" t="s">
        <v>18</v>
      </c>
      <c r="S73" s="46" t="s">
        <v>19</v>
      </c>
      <c r="T73" s="46" t="s">
        <v>20</v>
      </c>
      <c r="U73" s="4"/>
    </row>
    <row r="74" spans="2:21" ht="23" thickBot="1" x14ac:dyDescent="0.6">
      <c r="B74" s="139"/>
      <c r="C74" s="143"/>
      <c r="D74" s="144"/>
      <c r="E74" s="145"/>
      <c r="F74" s="143"/>
      <c r="G74" s="144"/>
      <c r="H74" s="144"/>
      <c r="I74" s="144"/>
      <c r="J74" s="145"/>
      <c r="K74" s="139"/>
      <c r="L74" s="139"/>
      <c r="M74" s="108">
        <v>900</v>
      </c>
      <c r="N74" s="108">
        <v>900</v>
      </c>
      <c r="O74" s="108">
        <v>900</v>
      </c>
      <c r="P74" s="108">
        <v>900</v>
      </c>
      <c r="Q74" s="108">
        <v>900</v>
      </c>
      <c r="R74" s="108">
        <v>900</v>
      </c>
      <c r="S74" s="108">
        <f>SUM(M74:R74)</f>
        <v>5400</v>
      </c>
      <c r="T74" s="108">
        <f>S72+S74</f>
        <v>10800</v>
      </c>
      <c r="U74" s="4"/>
    </row>
    <row r="75" spans="2:21" ht="22.5" x14ac:dyDescent="0.55000000000000004">
      <c r="B75" s="138" t="s">
        <v>113</v>
      </c>
      <c r="C75" s="140" t="s">
        <v>118</v>
      </c>
      <c r="D75" s="141"/>
      <c r="E75" s="142"/>
      <c r="F75" s="146" t="s">
        <v>75</v>
      </c>
      <c r="G75" s="141"/>
      <c r="H75" s="141"/>
      <c r="I75" s="141"/>
      <c r="J75" s="142"/>
      <c r="K75" s="138" t="s">
        <v>21</v>
      </c>
      <c r="L75" s="138" t="s">
        <v>22</v>
      </c>
      <c r="M75" s="109" t="s">
        <v>5</v>
      </c>
      <c r="N75" s="109" t="s">
        <v>6</v>
      </c>
      <c r="O75" s="109" t="s">
        <v>7</v>
      </c>
      <c r="P75" s="109" t="s">
        <v>8</v>
      </c>
      <c r="Q75" s="109" t="s">
        <v>9</v>
      </c>
      <c r="R75" s="109" t="s">
        <v>10</v>
      </c>
      <c r="S75" s="109" t="s">
        <v>11</v>
      </c>
      <c r="T75" s="110"/>
      <c r="U75" s="4"/>
    </row>
    <row r="76" spans="2:21" ht="22.5" x14ac:dyDescent="0.55000000000000004">
      <c r="B76" s="129"/>
      <c r="C76" s="131"/>
      <c r="D76" s="132"/>
      <c r="E76" s="133"/>
      <c r="F76" s="131"/>
      <c r="G76" s="132"/>
      <c r="H76" s="132"/>
      <c r="I76" s="132"/>
      <c r="J76" s="133"/>
      <c r="K76" s="129"/>
      <c r="L76" s="129"/>
      <c r="M76" s="2">
        <v>100</v>
      </c>
      <c r="N76" s="2">
        <v>100</v>
      </c>
      <c r="O76" s="2">
        <v>100</v>
      </c>
      <c r="P76" s="2">
        <v>100</v>
      </c>
      <c r="Q76" s="2">
        <v>100</v>
      </c>
      <c r="R76" s="2">
        <v>100</v>
      </c>
      <c r="S76" s="2">
        <f>SUM(M76:R76)</f>
        <v>600</v>
      </c>
      <c r="T76" s="33"/>
      <c r="U76" s="4"/>
    </row>
    <row r="77" spans="2:21" ht="22.5" x14ac:dyDescent="0.55000000000000004">
      <c r="B77" s="129"/>
      <c r="C77" s="131"/>
      <c r="D77" s="132"/>
      <c r="E77" s="133"/>
      <c r="F77" s="131"/>
      <c r="G77" s="132"/>
      <c r="H77" s="132"/>
      <c r="I77" s="132"/>
      <c r="J77" s="133"/>
      <c r="K77" s="129"/>
      <c r="L77" s="129"/>
      <c r="M77" s="46" t="s">
        <v>13</v>
      </c>
      <c r="N77" s="46" t="s">
        <v>14</v>
      </c>
      <c r="O77" s="46" t="s">
        <v>15</v>
      </c>
      <c r="P77" s="46" t="s">
        <v>16</v>
      </c>
      <c r="Q77" s="46" t="s">
        <v>17</v>
      </c>
      <c r="R77" s="46" t="s">
        <v>18</v>
      </c>
      <c r="S77" s="46" t="s">
        <v>19</v>
      </c>
      <c r="T77" s="46" t="s">
        <v>20</v>
      </c>
      <c r="U77" s="4"/>
    </row>
    <row r="78" spans="2:21" ht="23" thickBot="1" x14ac:dyDescent="0.6">
      <c r="B78" s="139"/>
      <c r="C78" s="143"/>
      <c r="D78" s="144"/>
      <c r="E78" s="145"/>
      <c r="F78" s="143"/>
      <c r="G78" s="144"/>
      <c r="H78" s="144"/>
      <c r="I78" s="144"/>
      <c r="J78" s="145"/>
      <c r="K78" s="139"/>
      <c r="L78" s="139"/>
      <c r="M78" s="108">
        <v>100</v>
      </c>
      <c r="N78" s="108">
        <v>100</v>
      </c>
      <c r="O78" s="108">
        <v>100</v>
      </c>
      <c r="P78" s="108">
        <v>100</v>
      </c>
      <c r="Q78" s="108">
        <v>100</v>
      </c>
      <c r="R78" s="108">
        <v>100</v>
      </c>
      <c r="S78" s="108">
        <f>SUM(M78:R78)</f>
        <v>600</v>
      </c>
      <c r="T78" s="108">
        <f>S76+S78</f>
        <v>1200</v>
      </c>
      <c r="U78" s="4"/>
    </row>
    <row r="79" spans="2:21" ht="22.5" x14ac:dyDescent="0.55000000000000004">
      <c r="B79" s="138" t="s">
        <v>51</v>
      </c>
      <c r="C79" s="140" t="s">
        <v>119</v>
      </c>
      <c r="D79" s="141"/>
      <c r="E79" s="142"/>
      <c r="F79" s="146" t="s">
        <v>120</v>
      </c>
      <c r="G79" s="141"/>
      <c r="H79" s="141"/>
      <c r="I79" s="141"/>
      <c r="J79" s="142"/>
      <c r="K79" s="138" t="s">
        <v>21</v>
      </c>
      <c r="L79" s="138" t="s">
        <v>22</v>
      </c>
      <c r="M79" s="109" t="s">
        <v>5</v>
      </c>
      <c r="N79" s="109" t="s">
        <v>6</v>
      </c>
      <c r="O79" s="109" t="s">
        <v>7</v>
      </c>
      <c r="P79" s="109" t="s">
        <v>8</v>
      </c>
      <c r="Q79" s="109" t="s">
        <v>9</v>
      </c>
      <c r="R79" s="109" t="s">
        <v>10</v>
      </c>
      <c r="S79" s="109" t="s">
        <v>11</v>
      </c>
      <c r="T79" s="110"/>
      <c r="U79" s="4"/>
    </row>
    <row r="80" spans="2:21" ht="22.5" x14ac:dyDescent="0.55000000000000004">
      <c r="B80" s="129"/>
      <c r="C80" s="131"/>
      <c r="D80" s="132"/>
      <c r="E80" s="133"/>
      <c r="F80" s="131"/>
      <c r="G80" s="132"/>
      <c r="H80" s="132"/>
      <c r="I80" s="132"/>
      <c r="J80" s="133"/>
      <c r="K80" s="129"/>
      <c r="L80" s="129"/>
      <c r="M80" s="2">
        <f>M72+M76</f>
        <v>1000</v>
      </c>
      <c r="N80" s="2">
        <f t="shared" ref="N80:R82" si="8">N72+N76</f>
        <v>1000</v>
      </c>
      <c r="O80" s="2">
        <f t="shared" si="8"/>
        <v>1000</v>
      </c>
      <c r="P80" s="2">
        <f t="shared" si="8"/>
        <v>1000</v>
      </c>
      <c r="Q80" s="2">
        <f t="shared" si="8"/>
        <v>1000</v>
      </c>
      <c r="R80" s="2">
        <f t="shared" si="8"/>
        <v>1000</v>
      </c>
      <c r="S80" s="2">
        <f>SUM(M80:R80)</f>
        <v>6000</v>
      </c>
      <c r="T80" s="33"/>
      <c r="U80" s="4"/>
    </row>
    <row r="81" spans="1:21" ht="22.5" x14ac:dyDescent="0.55000000000000004">
      <c r="B81" s="129"/>
      <c r="C81" s="131"/>
      <c r="D81" s="132"/>
      <c r="E81" s="133"/>
      <c r="F81" s="131"/>
      <c r="G81" s="132"/>
      <c r="H81" s="132"/>
      <c r="I81" s="132"/>
      <c r="J81" s="133"/>
      <c r="K81" s="129"/>
      <c r="L81" s="129"/>
      <c r="M81" s="46" t="s">
        <v>13</v>
      </c>
      <c r="N81" s="46" t="s">
        <v>14</v>
      </c>
      <c r="O81" s="46" t="s">
        <v>15</v>
      </c>
      <c r="P81" s="46" t="s">
        <v>16</v>
      </c>
      <c r="Q81" s="46" t="s">
        <v>17</v>
      </c>
      <c r="R81" s="46" t="s">
        <v>18</v>
      </c>
      <c r="S81" s="46" t="s">
        <v>19</v>
      </c>
      <c r="T81" s="46" t="s">
        <v>20</v>
      </c>
      <c r="U81" s="4"/>
    </row>
    <row r="82" spans="1:21" ht="23" thickBot="1" x14ac:dyDescent="0.6">
      <c r="B82" s="139"/>
      <c r="C82" s="143"/>
      <c r="D82" s="144"/>
      <c r="E82" s="145"/>
      <c r="F82" s="143"/>
      <c r="G82" s="144"/>
      <c r="H82" s="144"/>
      <c r="I82" s="144"/>
      <c r="J82" s="145"/>
      <c r="K82" s="139"/>
      <c r="L82" s="139"/>
      <c r="M82" s="108">
        <f>M74+M78</f>
        <v>1000</v>
      </c>
      <c r="N82" s="108">
        <f t="shared" si="8"/>
        <v>1000</v>
      </c>
      <c r="O82" s="108">
        <f t="shared" si="8"/>
        <v>1000</v>
      </c>
      <c r="P82" s="108">
        <f t="shared" si="8"/>
        <v>1000</v>
      </c>
      <c r="Q82" s="108">
        <f t="shared" si="8"/>
        <v>1000</v>
      </c>
      <c r="R82" s="108">
        <f t="shared" si="8"/>
        <v>1000</v>
      </c>
      <c r="S82" s="108">
        <f>SUM(M82:R82)</f>
        <v>6000</v>
      </c>
      <c r="T82" s="108">
        <f>S80+S82</f>
        <v>12000</v>
      </c>
      <c r="U82" s="4"/>
    </row>
    <row r="83" spans="1:21" ht="22.5" x14ac:dyDescent="0.55000000000000004">
      <c r="B83" s="129" t="s">
        <v>52</v>
      </c>
      <c r="C83" s="131" t="s">
        <v>121</v>
      </c>
      <c r="D83" s="132"/>
      <c r="E83" s="133"/>
      <c r="F83" s="137" t="s">
        <v>298</v>
      </c>
      <c r="G83" s="132"/>
      <c r="H83" s="132"/>
      <c r="I83" s="132"/>
      <c r="J83" s="133"/>
      <c r="K83" s="129" t="s">
        <v>21</v>
      </c>
      <c r="L83" s="129" t="s">
        <v>22</v>
      </c>
      <c r="M83" s="81" t="s">
        <v>5</v>
      </c>
      <c r="N83" s="81" t="s">
        <v>6</v>
      </c>
      <c r="O83" s="81" t="s">
        <v>7</v>
      </c>
      <c r="P83" s="81" t="s">
        <v>8</v>
      </c>
      <c r="Q83" s="81" t="s">
        <v>9</v>
      </c>
      <c r="R83" s="81" t="s">
        <v>10</v>
      </c>
      <c r="S83" s="81" t="s">
        <v>11</v>
      </c>
      <c r="T83" s="33"/>
      <c r="U83" s="4"/>
    </row>
    <row r="84" spans="1:21" ht="22.5" x14ac:dyDescent="0.55000000000000004">
      <c r="B84" s="129"/>
      <c r="C84" s="131"/>
      <c r="D84" s="132"/>
      <c r="E84" s="133"/>
      <c r="F84" s="131"/>
      <c r="G84" s="132"/>
      <c r="H84" s="132"/>
      <c r="I84" s="132"/>
      <c r="J84" s="133"/>
      <c r="K84" s="129"/>
      <c r="L84" s="129"/>
      <c r="M84" s="2">
        <f>M64+M80</f>
        <v>6700</v>
      </c>
      <c r="N84" s="2">
        <f t="shared" ref="N84:R86" si="9">N64+N80</f>
        <v>7270</v>
      </c>
      <c r="O84" s="2">
        <f t="shared" si="9"/>
        <v>7897</v>
      </c>
      <c r="P84" s="2">
        <f t="shared" si="9"/>
        <v>8581</v>
      </c>
      <c r="Q84" s="2">
        <f t="shared" si="9"/>
        <v>9322</v>
      </c>
      <c r="R84" s="2">
        <f t="shared" si="9"/>
        <v>10120</v>
      </c>
      <c r="S84" s="2">
        <f>SUM(M84:R84)</f>
        <v>49890</v>
      </c>
      <c r="T84" s="33"/>
      <c r="U84" s="4"/>
    </row>
    <row r="85" spans="1:21" ht="22.5" x14ac:dyDescent="0.55000000000000004">
      <c r="B85" s="129"/>
      <c r="C85" s="131"/>
      <c r="D85" s="132"/>
      <c r="E85" s="133"/>
      <c r="F85" s="131"/>
      <c r="G85" s="132"/>
      <c r="H85" s="132"/>
      <c r="I85" s="132"/>
      <c r="J85" s="133"/>
      <c r="K85" s="129"/>
      <c r="L85" s="129"/>
      <c r="M85" s="46" t="s">
        <v>13</v>
      </c>
      <c r="N85" s="46" t="s">
        <v>14</v>
      </c>
      <c r="O85" s="46" t="s">
        <v>15</v>
      </c>
      <c r="P85" s="46" t="s">
        <v>16</v>
      </c>
      <c r="Q85" s="46" t="s">
        <v>17</v>
      </c>
      <c r="R85" s="46" t="s">
        <v>18</v>
      </c>
      <c r="S85" s="46" t="s">
        <v>19</v>
      </c>
      <c r="T85" s="46" t="s">
        <v>20</v>
      </c>
      <c r="U85" s="4"/>
    </row>
    <row r="86" spans="1:21" ht="22.5" x14ac:dyDescent="0.55000000000000004">
      <c r="B86" s="130"/>
      <c r="C86" s="134"/>
      <c r="D86" s="135"/>
      <c r="E86" s="136"/>
      <c r="F86" s="134"/>
      <c r="G86" s="135"/>
      <c r="H86" s="135"/>
      <c r="I86" s="135"/>
      <c r="J86" s="136"/>
      <c r="K86" s="130"/>
      <c r="L86" s="130"/>
      <c r="M86" s="2">
        <f>M66+M82</f>
        <v>11032</v>
      </c>
      <c r="N86" s="2">
        <f t="shared" si="9"/>
        <v>12001</v>
      </c>
      <c r="O86" s="2">
        <f t="shared" si="9"/>
        <v>13084</v>
      </c>
      <c r="P86" s="2">
        <f t="shared" si="9"/>
        <v>14281</v>
      </c>
      <c r="Q86" s="2">
        <f t="shared" si="9"/>
        <v>15592</v>
      </c>
      <c r="R86" s="2">
        <f t="shared" si="9"/>
        <v>17017</v>
      </c>
      <c r="S86" s="2">
        <f>SUM(M86:R86)</f>
        <v>83007</v>
      </c>
      <c r="T86" s="2">
        <f>S84+S86</f>
        <v>132897</v>
      </c>
      <c r="U86" s="4"/>
    </row>
    <row r="87" spans="1:21" x14ac:dyDescent="0.55000000000000004">
      <c r="A87" s="4"/>
      <c r="B87" s="4"/>
      <c r="C87" s="4"/>
      <c r="D87" s="4"/>
      <c r="E87" s="4"/>
      <c r="F87" s="4"/>
      <c r="G87" s="4"/>
      <c r="H87" s="4"/>
      <c r="I87" s="4"/>
      <c r="J87" s="4"/>
      <c r="K87" s="4"/>
      <c r="L87" s="4"/>
      <c r="M87" s="4"/>
      <c r="N87" s="4"/>
      <c r="O87" s="4"/>
      <c r="P87" s="4"/>
      <c r="Q87" s="4"/>
      <c r="R87" s="4"/>
      <c r="S87" s="4"/>
      <c r="T87" s="4"/>
      <c r="U87" s="4"/>
    </row>
    <row r="88" spans="1:21" x14ac:dyDescent="0.55000000000000004">
      <c r="A88" s="4"/>
      <c r="B88" s="4"/>
      <c r="C88" s="4"/>
      <c r="D88" s="4"/>
      <c r="E88" s="4"/>
      <c r="F88" s="4"/>
      <c r="G88" s="4"/>
      <c r="H88" s="4"/>
      <c r="I88" s="4"/>
      <c r="J88" s="4"/>
      <c r="K88" s="4"/>
      <c r="L88" s="4"/>
      <c r="M88" s="4"/>
      <c r="N88" s="4"/>
      <c r="O88" s="4"/>
      <c r="P88" s="4"/>
      <c r="Q88" s="4"/>
      <c r="R88" s="4"/>
      <c r="S88" s="4"/>
      <c r="T88" s="4"/>
      <c r="U88" s="4"/>
    </row>
  </sheetData>
  <mergeCells count="102">
    <mergeCell ref="B9:T9"/>
    <mergeCell ref="B11:T11"/>
    <mergeCell ref="D15:E15"/>
    <mergeCell ref="D16:E16"/>
    <mergeCell ref="D17:E17"/>
    <mergeCell ref="B19:C19"/>
    <mergeCell ref="B2:I2"/>
    <mergeCell ref="J2:L2"/>
    <mergeCell ref="B4:T4"/>
    <mergeCell ref="B5:T5"/>
    <mergeCell ref="C7:E7"/>
    <mergeCell ref="G7:I7"/>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27:B30"/>
    <mergeCell ref="C27:E30"/>
    <mergeCell ref="F27:J30"/>
    <mergeCell ref="K27:K30"/>
    <mergeCell ref="L27:L30"/>
    <mergeCell ref="B31:B34"/>
    <mergeCell ref="C31:E34"/>
    <mergeCell ref="F31:J34"/>
    <mergeCell ref="K31:K34"/>
    <mergeCell ref="L31:L34"/>
    <mergeCell ref="B35:B38"/>
    <mergeCell ref="C35:E38"/>
    <mergeCell ref="F35:J38"/>
    <mergeCell ref="K35:K38"/>
    <mergeCell ref="L35:L38"/>
    <mergeCell ref="B39:B42"/>
    <mergeCell ref="C39:E42"/>
    <mergeCell ref="F39:J42"/>
    <mergeCell ref="K39:K42"/>
    <mergeCell ref="L39:L42"/>
    <mergeCell ref="B43:B46"/>
    <mergeCell ref="C43:E46"/>
    <mergeCell ref="F43:J46"/>
    <mergeCell ref="K43:K46"/>
    <mergeCell ref="L43:L46"/>
    <mergeCell ref="B47:B50"/>
    <mergeCell ref="C47:E50"/>
    <mergeCell ref="F47:J50"/>
    <mergeCell ref="K47:K50"/>
    <mergeCell ref="L47:L50"/>
    <mergeCell ref="B51:B54"/>
    <mergeCell ref="C51:E54"/>
    <mergeCell ref="F51:J54"/>
    <mergeCell ref="K51:K54"/>
    <mergeCell ref="L51:L54"/>
    <mergeCell ref="B55:B58"/>
    <mergeCell ref="C55:E58"/>
    <mergeCell ref="F55:J58"/>
    <mergeCell ref="K55:K58"/>
    <mergeCell ref="L55:L58"/>
    <mergeCell ref="B59:B62"/>
    <mergeCell ref="C59:E62"/>
    <mergeCell ref="F59:J62"/>
    <mergeCell ref="K59:K62"/>
    <mergeCell ref="L59:L62"/>
    <mergeCell ref="B71:B74"/>
    <mergeCell ref="C71:E74"/>
    <mergeCell ref="F71:J74"/>
    <mergeCell ref="K71:K74"/>
    <mergeCell ref="L71:L74"/>
    <mergeCell ref="C63:E66"/>
    <mergeCell ref="F63:J66"/>
    <mergeCell ref="K63:K66"/>
    <mergeCell ref="L63:L66"/>
    <mergeCell ref="B63:B66"/>
    <mergeCell ref="B67:B70"/>
    <mergeCell ref="C67:E70"/>
    <mergeCell ref="F67:J70"/>
    <mergeCell ref="K67:K70"/>
    <mergeCell ref="L67:L70"/>
    <mergeCell ref="B83:B86"/>
    <mergeCell ref="C83:E86"/>
    <mergeCell ref="F83:J86"/>
    <mergeCell ref="K83:K86"/>
    <mergeCell ref="L83:L86"/>
    <mergeCell ref="B75:B78"/>
    <mergeCell ref="C75:E78"/>
    <mergeCell ref="F75:J78"/>
    <mergeCell ref="K75:K78"/>
    <mergeCell ref="L75:L78"/>
    <mergeCell ref="B79:B82"/>
    <mergeCell ref="C79:E82"/>
    <mergeCell ref="F79:J82"/>
    <mergeCell ref="K79:K82"/>
    <mergeCell ref="L79:L82"/>
  </mergeCells>
  <phoneticPr fontId="1"/>
  <printOptions horizontalCentered="1"/>
  <pageMargins left="0" right="0" top="0" bottom="0.74803149606299213" header="0.31496062992125984" footer="0.31496062992125984"/>
  <pageSetup paperSize="8" scale="60" orientation="portrait" horizontalDpi="1200" verticalDpi="1200"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4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51" t="s">
        <v>27</v>
      </c>
      <c r="C2" s="151"/>
      <c r="D2" s="151"/>
      <c r="E2" s="151"/>
      <c r="F2" s="151"/>
      <c r="G2" s="151"/>
      <c r="H2" s="151"/>
      <c r="I2" s="151"/>
      <c r="J2" s="198" t="str">
        <f>A①_営業部_入力!J2</f>
        <v>第4-3問</v>
      </c>
      <c r="K2" s="198"/>
      <c r="L2" s="198"/>
      <c r="M2" s="41" t="str">
        <f>A①_営業部_入力!M2</f>
        <v>部門別月次予算PL（その４-3）</v>
      </c>
      <c r="N2" s="41"/>
      <c r="O2" s="41"/>
      <c r="P2" s="41"/>
      <c r="Q2" s="41"/>
      <c r="R2" s="41"/>
      <c r="S2" s="41"/>
      <c r="T2" s="7"/>
    </row>
    <row r="3" spans="2:20" ht="31.5" x14ac:dyDescent="1.05">
      <c r="B3" s="8"/>
      <c r="C3" s="30" t="s">
        <v>34</v>
      </c>
      <c r="D3" s="8"/>
      <c r="E3" s="8"/>
      <c r="F3" s="8"/>
      <c r="G3" s="30" t="s">
        <v>134</v>
      </c>
      <c r="H3" s="8"/>
      <c r="I3" s="8"/>
      <c r="J3" s="42" t="s">
        <v>55</v>
      </c>
      <c r="K3" s="9"/>
      <c r="L3" s="9"/>
      <c r="M3" s="9"/>
      <c r="N3" s="9"/>
      <c r="O3" s="9"/>
      <c r="P3" s="9"/>
      <c r="Q3" s="9"/>
      <c r="R3" s="9"/>
      <c r="S3" s="9"/>
      <c r="T3" s="10"/>
    </row>
    <row r="4" spans="2:20" ht="22.5" x14ac:dyDescent="0.55000000000000004">
      <c r="B4" s="153" t="s">
        <v>0</v>
      </c>
      <c r="C4" s="154"/>
      <c r="D4" s="154"/>
      <c r="E4" s="154"/>
      <c r="F4" s="154"/>
      <c r="G4" s="154"/>
      <c r="H4" s="154"/>
      <c r="I4" s="154"/>
      <c r="J4" s="154"/>
      <c r="K4" s="154"/>
      <c r="L4" s="154"/>
      <c r="M4" s="154"/>
      <c r="N4" s="154"/>
      <c r="O4" s="154"/>
      <c r="P4" s="154"/>
      <c r="Q4" s="154"/>
      <c r="R4" s="154"/>
      <c r="S4" s="154"/>
      <c r="T4" s="155"/>
    </row>
    <row r="5" spans="2:20" ht="67.75" customHeight="1" x14ac:dyDescent="0.55000000000000004">
      <c r="B5" s="156" t="s">
        <v>57</v>
      </c>
      <c r="C5" s="157"/>
      <c r="D5" s="157"/>
      <c r="E5" s="157"/>
      <c r="F5" s="157"/>
      <c r="G5" s="157"/>
      <c r="H5" s="157"/>
      <c r="I5" s="157"/>
      <c r="J5" s="157"/>
      <c r="K5" s="157"/>
      <c r="L5" s="157"/>
      <c r="M5" s="157"/>
      <c r="N5" s="157"/>
      <c r="O5" s="157"/>
      <c r="P5" s="157"/>
      <c r="Q5" s="157"/>
      <c r="R5" s="157"/>
      <c r="S5" s="157"/>
      <c r="T5" s="158"/>
    </row>
    <row r="6" spans="2:20" ht="6" customHeight="1" x14ac:dyDescent="0.55000000000000004"/>
    <row r="7" spans="2:20" ht="28.5" x14ac:dyDescent="0.95">
      <c r="B7" s="12">
        <v>1</v>
      </c>
      <c r="C7" s="147" t="s">
        <v>53</v>
      </c>
      <c r="D7" s="148"/>
      <c r="E7" s="149"/>
      <c r="F7" s="11">
        <v>1</v>
      </c>
      <c r="G7" s="150" t="s">
        <v>457</v>
      </c>
      <c r="H7" s="150"/>
      <c r="I7" s="15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56"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57"/>
      <c r="D9" s="157"/>
      <c r="E9" s="157"/>
      <c r="F9" s="157"/>
      <c r="G9" s="157"/>
      <c r="H9" s="157"/>
      <c r="I9" s="157"/>
      <c r="J9" s="157"/>
      <c r="K9" s="157"/>
      <c r="L9" s="157"/>
      <c r="M9" s="157"/>
      <c r="N9" s="157"/>
      <c r="O9" s="157"/>
      <c r="P9" s="157"/>
      <c r="Q9" s="157"/>
      <c r="R9" s="157"/>
      <c r="S9" s="157"/>
      <c r="T9" s="158"/>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3.25" customHeight="1" x14ac:dyDescent="0.55000000000000004">
      <c r="B11" s="156"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57"/>
      <c r="D11" s="157"/>
      <c r="E11" s="157"/>
      <c r="F11" s="157"/>
      <c r="G11" s="157"/>
      <c r="H11" s="157"/>
      <c r="I11" s="157"/>
      <c r="J11" s="157"/>
      <c r="K11" s="157"/>
      <c r="L11" s="157"/>
      <c r="M11" s="157"/>
      <c r="N11" s="157"/>
      <c r="O11" s="157"/>
      <c r="P11" s="157"/>
      <c r="Q11" s="157"/>
      <c r="R11" s="157"/>
      <c r="S11" s="157"/>
      <c r="T11" s="158"/>
    </row>
    <row r="12" spans="2:20" ht="19.75" customHeight="1" x14ac:dyDescent="0.55000000000000004">
      <c r="B12" s="47"/>
      <c r="C12" s="48"/>
      <c r="D12" s="48"/>
      <c r="E12" s="48"/>
      <c r="F12" s="48"/>
      <c r="G12" s="48"/>
      <c r="H12" s="48"/>
      <c r="I12" s="48"/>
      <c r="J12" s="48"/>
      <c r="K12" s="48"/>
      <c r="L12" s="48"/>
      <c r="M12" s="48"/>
      <c r="N12" s="48"/>
      <c r="O12" s="48"/>
      <c r="P12" s="48"/>
      <c r="Q12" s="48"/>
      <c r="R12" s="48"/>
      <c r="S12" s="48"/>
      <c r="T12" s="49"/>
    </row>
    <row r="13" spans="2:20" ht="19.75" customHeight="1" thickBot="1" x14ac:dyDescent="0.6">
      <c r="B13" s="47"/>
      <c r="C13" s="48" t="s">
        <v>61</v>
      </c>
      <c r="D13" s="48"/>
      <c r="E13" s="48"/>
      <c r="F13" s="48"/>
      <c r="G13" s="48"/>
      <c r="H13" s="48"/>
      <c r="I13" s="48"/>
      <c r="J13" s="48"/>
      <c r="K13" s="48"/>
      <c r="L13" s="48"/>
      <c r="M13" s="48"/>
      <c r="N13" s="48"/>
      <c r="O13" s="48"/>
      <c r="P13" s="48"/>
      <c r="Q13" s="48"/>
      <c r="R13" s="48"/>
      <c r="S13" s="48"/>
      <c r="T13" s="49"/>
    </row>
    <row r="14" spans="2:20" ht="19.75" customHeight="1" thickBot="1" x14ac:dyDescent="0.6">
      <c r="B14" s="47"/>
      <c r="C14" s="43" t="s">
        <v>56</v>
      </c>
      <c r="D14" s="48"/>
      <c r="E14" s="48"/>
      <c r="F14" s="48"/>
      <c r="G14" s="48"/>
      <c r="H14" s="48"/>
      <c r="I14" s="48"/>
      <c r="J14" s="48"/>
      <c r="K14" s="48"/>
      <c r="L14" s="48"/>
      <c r="M14" s="48"/>
      <c r="N14" s="48"/>
      <c r="O14" s="48"/>
      <c r="P14" s="48"/>
      <c r="Q14" s="48"/>
      <c r="R14" s="48"/>
      <c r="S14" s="48"/>
      <c r="T14" s="49"/>
    </row>
    <row r="15" spans="2:20" ht="19.75" customHeight="1" thickBot="1" x14ac:dyDescent="0.6">
      <c r="B15" s="47"/>
      <c r="C15" s="48"/>
      <c r="D15" s="173" t="s">
        <v>60</v>
      </c>
      <c r="E15" s="174"/>
      <c r="F15" s="48"/>
      <c r="G15" s="48" t="s">
        <v>73</v>
      </c>
      <c r="H15" s="48"/>
      <c r="I15" s="48"/>
      <c r="J15" s="48"/>
      <c r="K15" s="48"/>
      <c r="L15" s="48"/>
      <c r="M15" s="48"/>
      <c r="N15" s="48"/>
      <c r="O15" s="48"/>
      <c r="P15" s="48"/>
      <c r="Q15" s="48"/>
      <c r="R15" s="48"/>
      <c r="S15" s="48"/>
      <c r="T15" s="49"/>
    </row>
    <row r="16" spans="2:20" ht="19.75" customHeight="1" thickBot="1" x14ac:dyDescent="0.6">
      <c r="B16" s="47"/>
      <c r="C16" s="48"/>
      <c r="D16" s="183" t="s">
        <v>62</v>
      </c>
      <c r="E16" s="184"/>
      <c r="F16" s="48"/>
      <c r="G16" s="48" t="s">
        <v>97</v>
      </c>
      <c r="H16" s="48"/>
      <c r="I16" s="48"/>
      <c r="J16" s="48"/>
      <c r="K16" s="48"/>
      <c r="L16" s="48"/>
      <c r="M16" s="48"/>
      <c r="N16" s="48"/>
      <c r="O16" s="48"/>
      <c r="P16" s="48"/>
      <c r="Q16" s="48"/>
      <c r="R16" s="48"/>
      <c r="S16" s="48"/>
      <c r="T16" s="49"/>
    </row>
    <row r="17" spans="2:21" ht="19.75" customHeight="1" thickBot="1" x14ac:dyDescent="0.6">
      <c r="B17" s="47"/>
      <c r="C17" s="48"/>
      <c r="D17" s="181" t="s">
        <v>63</v>
      </c>
      <c r="E17" s="182"/>
      <c r="F17" s="48"/>
      <c r="G17" s="48" t="s">
        <v>97</v>
      </c>
      <c r="H17" s="48"/>
      <c r="I17" s="48"/>
      <c r="J17" s="48"/>
      <c r="K17" s="48"/>
      <c r="L17" s="48"/>
      <c r="M17" s="48"/>
      <c r="N17" s="48"/>
      <c r="O17" s="48"/>
      <c r="P17" s="48"/>
      <c r="Q17" s="48"/>
      <c r="R17" s="48"/>
      <c r="S17" s="48"/>
      <c r="T17" s="49"/>
    </row>
    <row r="18" spans="2:21" ht="19.75" customHeight="1" thickBot="1" x14ac:dyDescent="0.6">
      <c r="B18" s="47"/>
      <c r="C18" s="48"/>
      <c r="D18" s="48"/>
      <c r="E18" s="48"/>
      <c r="F18" s="48"/>
      <c r="G18" s="48"/>
      <c r="H18" s="48"/>
      <c r="I18" s="48"/>
      <c r="J18" s="48"/>
      <c r="K18" s="48"/>
      <c r="L18" s="48"/>
      <c r="M18" s="48"/>
      <c r="N18" s="48"/>
      <c r="O18" s="48"/>
      <c r="P18" s="48"/>
      <c r="Q18" s="48"/>
      <c r="R18" s="48"/>
      <c r="S18" s="48"/>
      <c r="T18" s="49"/>
    </row>
    <row r="19" spans="2:21" ht="19.75" customHeight="1" thickBot="1" x14ac:dyDescent="0.6">
      <c r="B19" s="173" t="s">
        <v>64</v>
      </c>
      <c r="C19" s="174"/>
      <c r="D19" s="48"/>
      <c r="E19" s="48"/>
      <c r="F19" s="48"/>
      <c r="G19" s="48"/>
      <c r="H19" s="48"/>
      <c r="I19" s="48"/>
      <c r="J19" s="48"/>
      <c r="K19" s="48"/>
      <c r="L19" s="48"/>
      <c r="M19" s="48"/>
      <c r="N19" s="48"/>
      <c r="O19" s="48"/>
      <c r="P19" s="48"/>
      <c r="Q19" s="48"/>
      <c r="R19" s="48"/>
      <c r="S19" s="48"/>
      <c r="T19" s="49"/>
    </row>
    <row r="20" spans="2:21" ht="19.75" customHeight="1" thickBot="1" x14ac:dyDescent="0.6">
      <c r="B20" s="173" t="s">
        <v>65</v>
      </c>
      <c r="C20" s="174"/>
      <c r="D20" s="183" t="s">
        <v>66</v>
      </c>
      <c r="E20" s="185"/>
      <c r="F20" s="185"/>
      <c r="G20" s="184"/>
      <c r="H20" s="181" t="s">
        <v>67</v>
      </c>
      <c r="I20" s="197"/>
      <c r="J20" s="197"/>
      <c r="K20" s="182"/>
      <c r="L20" s="173" t="s">
        <v>68</v>
      </c>
      <c r="M20" s="174"/>
      <c r="N20" s="173" t="s">
        <v>69</v>
      </c>
      <c r="O20" s="174"/>
      <c r="P20" s="173" t="s">
        <v>70</v>
      </c>
      <c r="Q20" s="174"/>
      <c r="R20" s="173" t="s">
        <v>71</v>
      </c>
      <c r="S20" s="174"/>
      <c r="T20" s="49"/>
    </row>
    <row r="21" spans="2:21" ht="19.75" customHeight="1" thickBot="1" x14ac:dyDescent="0.6">
      <c r="B21" s="47"/>
      <c r="C21" s="48"/>
      <c r="D21" s="48"/>
      <c r="E21" s="48"/>
      <c r="F21" s="48"/>
      <c r="G21" s="48"/>
      <c r="H21" s="48"/>
      <c r="I21" s="48"/>
      <c r="J21" s="48"/>
      <c r="K21" s="48"/>
      <c r="L21" s="48"/>
      <c r="M21" s="48"/>
      <c r="N21" s="48"/>
      <c r="O21" s="48"/>
      <c r="P21" s="48"/>
      <c r="Q21" s="48"/>
      <c r="R21" s="48"/>
      <c r="S21" s="48"/>
      <c r="T21" s="49"/>
    </row>
    <row r="22" spans="2:21" ht="29" thickBot="1" x14ac:dyDescent="0.6">
      <c r="B22" s="175" t="s">
        <v>192</v>
      </c>
      <c r="C22" s="176"/>
      <c r="D22" s="176"/>
      <c r="E22" s="176"/>
      <c r="F22" s="176"/>
      <c r="G22" s="176"/>
      <c r="H22" s="176"/>
      <c r="I22" s="176"/>
      <c r="J22" s="176"/>
      <c r="K22" s="176"/>
      <c r="L22" s="176"/>
      <c r="M22" s="176"/>
      <c r="N22" s="176"/>
      <c r="O22" s="176"/>
      <c r="P22" s="176"/>
      <c r="Q22" s="176"/>
      <c r="R22" s="176"/>
      <c r="S22" s="176"/>
      <c r="T22" s="177"/>
    </row>
    <row r="23" spans="2:21" ht="22.5" x14ac:dyDescent="0.55000000000000004">
      <c r="B23" s="38" t="s">
        <v>1</v>
      </c>
      <c r="C23" s="178" t="s">
        <v>2</v>
      </c>
      <c r="D23" s="179"/>
      <c r="E23" s="180"/>
      <c r="F23" s="178" t="s">
        <v>12</v>
      </c>
      <c r="G23" s="179"/>
      <c r="H23" s="179"/>
      <c r="I23" s="179"/>
      <c r="J23" s="180"/>
      <c r="K23" s="45" t="s">
        <v>3</v>
      </c>
      <c r="L23" s="45" t="s">
        <v>4</v>
      </c>
      <c r="M23" s="46" t="s">
        <v>5</v>
      </c>
      <c r="N23" s="46" t="s">
        <v>6</v>
      </c>
      <c r="O23" s="46" t="s">
        <v>7</v>
      </c>
      <c r="P23" s="46" t="s">
        <v>8</v>
      </c>
      <c r="Q23" s="46" t="s">
        <v>9</v>
      </c>
      <c r="R23" s="46" t="s">
        <v>10</v>
      </c>
      <c r="S23" s="46" t="s">
        <v>11</v>
      </c>
      <c r="T23" s="37"/>
    </row>
    <row r="24" spans="2:21" ht="22.5" x14ac:dyDescent="0.55000000000000004">
      <c r="B24" s="129" t="s">
        <v>174</v>
      </c>
      <c r="C24" s="131" t="s">
        <v>117</v>
      </c>
      <c r="D24" s="132"/>
      <c r="E24" s="133"/>
      <c r="F24" s="131" t="s">
        <v>75</v>
      </c>
      <c r="G24" s="132"/>
      <c r="H24" s="132"/>
      <c r="I24" s="132"/>
      <c r="J24" s="133"/>
      <c r="K24" s="129" t="s">
        <v>21</v>
      </c>
      <c r="L24" s="129" t="s">
        <v>22</v>
      </c>
      <c r="M24" s="2">
        <v>900</v>
      </c>
      <c r="N24" s="2">
        <v>900</v>
      </c>
      <c r="O24" s="2">
        <v>900</v>
      </c>
      <c r="P24" s="2">
        <v>900</v>
      </c>
      <c r="Q24" s="2">
        <v>900</v>
      </c>
      <c r="R24" s="2">
        <v>900</v>
      </c>
      <c r="S24" s="2">
        <f>SUM(M24:R24)</f>
        <v>5400</v>
      </c>
      <c r="T24" s="33"/>
      <c r="U24" s="4"/>
    </row>
    <row r="25" spans="2:21" ht="22.5" x14ac:dyDescent="0.55000000000000004">
      <c r="B25" s="129"/>
      <c r="C25" s="131"/>
      <c r="D25" s="132"/>
      <c r="E25" s="133"/>
      <c r="F25" s="131"/>
      <c r="G25" s="132"/>
      <c r="H25" s="132"/>
      <c r="I25" s="132"/>
      <c r="J25" s="133"/>
      <c r="K25" s="129"/>
      <c r="L25" s="129"/>
      <c r="M25" s="46" t="s">
        <v>13</v>
      </c>
      <c r="N25" s="46" t="s">
        <v>14</v>
      </c>
      <c r="O25" s="46" t="s">
        <v>15</v>
      </c>
      <c r="P25" s="46" t="s">
        <v>16</v>
      </c>
      <c r="Q25" s="46" t="s">
        <v>17</v>
      </c>
      <c r="R25" s="46" t="s">
        <v>18</v>
      </c>
      <c r="S25" s="46" t="s">
        <v>19</v>
      </c>
      <c r="T25" s="46" t="s">
        <v>20</v>
      </c>
      <c r="U25" s="4"/>
    </row>
    <row r="26" spans="2:21" ht="23" thickBot="1" x14ac:dyDescent="0.6">
      <c r="B26" s="139"/>
      <c r="C26" s="143"/>
      <c r="D26" s="144"/>
      <c r="E26" s="145"/>
      <c r="F26" s="143"/>
      <c r="G26" s="144"/>
      <c r="H26" s="144"/>
      <c r="I26" s="144"/>
      <c r="J26" s="145"/>
      <c r="K26" s="139"/>
      <c r="L26" s="139"/>
      <c r="M26" s="108">
        <v>900</v>
      </c>
      <c r="N26" s="108">
        <v>900</v>
      </c>
      <c r="O26" s="108">
        <v>900</v>
      </c>
      <c r="P26" s="108">
        <v>900</v>
      </c>
      <c r="Q26" s="108">
        <v>900</v>
      </c>
      <c r="R26" s="108">
        <v>900</v>
      </c>
      <c r="S26" s="108">
        <f>SUM(M26:R26)</f>
        <v>5400</v>
      </c>
      <c r="T26" s="108">
        <f>S24+S26</f>
        <v>10800</v>
      </c>
      <c r="U26" s="4"/>
    </row>
    <row r="27" spans="2:21" ht="22.5" x14ac:dyDescent="0.55000000000000004">
      <c r="B27" s="138" t="s">
        <v>33</v>
      </c>
      <c r="C27" s="140" t="s">
        <v>118</v>
      </c>
      <c r="D27" s="141"/>
      <c r="E27" s="142"/>
      <c r="F27" s="146" t="s">
        <v>75</v>
      </c>
      <c r="G27" s="141"/>
      <c r="H27" s="141"/>
      <c r="I27" s="141"/>
      <c r="J27" s="142"/>
      <c r="K27" s="138" t="s">
        <v>21</v>
      </c>
      <c r="L27" s="138" t="s">
        <v>22</v>
      </c>
      <c r="M27" s="109" t="s">
        <v>5</v>
      </c>
      <c r="N27" s="109" t="s">
        <v>6</v>
      </c>
      <c r="O27" s="109" t="s">
        <v>7</v>
      </c>
      <c r="P27" s="109" t="s">
        <v>8</v>
      </c>
      <c r="Q27" s="109" t="s">
        <v>9</v>
      </c>
      <c r="R27" s="109" t="s">
        <v>10</v>
      </c>
      <c r="S27" s="109" t="s">
        <v>11</v>
      </c>
      <c r="T27" s="110"/>
      <c r="U27" s="4"/>
    </row>
    <row r="28" spans="2:21" ht="22.5" x14ac:dyDescent="0.55000000000000004">
      <c r="B28" s="129"/>
      <c r="C28" s="131"/>
      <c r="D28" s="132"/>
      <c r="E28" s="133"/>
      <c r="F28" s="131"/>
      <c r="G28" s="132"/>
      <c r="H28" s="132"/>
      <c r="I28" s="132"/>
      <c r="J28" s="133"/>
      <c r="K28" s="129"/>
      <c r="L28" s="129"/>
      <c r="M28" s="2">
        <v>100</v>
      </c>
      <c r="N28" s="2">
        <v>100</v>
      </c>
      <c r="O28" s="2">
        <v>100</v>
      </c>
      <c r="P28" s="2">
        <v>100</v>
      </c>
      <c r="Q28" s="2">
        <v>100</v>
      </c>
      <c r="R28" s="2">
        <v>100</v>
      </c>
      <c r="S28" s="2">
        <f>SUM(M28:R28)</f>
        <v>600</v>
      </c>
      <c r="T28" s="33"/>
      <c r="U28" s="4"/>
    </row>
    <row r="29" spans="2:21" ht="22.5" x14ac:dyDescent="0.55000000000000004">
      <c r="B29" s="129"/>
      <c r="C29" s="131"/>
      <c r="D29" s="132"/>
      <c r="E29" s="133"/>
      <c r="F29" s="131"/>
      <c r="G29" s="132"/>
      <c r="H29" s="132"/>
      <c r="I29" s="132"/>
      <c r="J29" s="133"/>
      <c r="K29" s="129"/>
      <c r="L29" s="129"/>
      <c r="M29" s="46" t="s">
        <v>13</v>
      </c>
      <c r="N29" s="46" t="s">
        <v>14</v>
      </c>
      <c r="O29" s="46" t="s">
        <v>15</v>
      </c>
      <c r="P29" s="46" t="s">
        <v>16</v>
      </c>
      <c r="Q29" s="46" t="s">
        <v>17</v>
      </c>
      <c r="R29" s="46" t="s">
        <v>18</v>
      </c>
      <c r="S29" s="46" t="s">
        <v>19</v>
      </c>
      <c r="T29" s="46" t="s">
        <v>20</v>
      </c>
      <c r="U29" s="4"/>
    </row>
    <row r="30" spans="2:21" ht="23" thickBot="1" x14ac:dyDescent="0.6">
      <c r="B30" s="139"/>
      <c r="C30" s="143"/>
      <c r="D30" s="144"/>
      <c r="E30" s="145"/>
      <c r="F30" s="143"/>
      <c r="G30" s="144"/>
      <c r="H30" s="144"/>
      <c r="I30" s="144"/>
      <c r="J30" s="145"/>
      <c r="K30" s="139"/>
      <c r="L30" s="139"/>
      <c r="M30" s="108">
        <v>100</v>
      </c>
      <c r="N30" s="108">
        <v>100</v>
      </c>
      <c r="O30" s="108">
        <v>100</v>
      </c>
      <c r="P30" s="108">
        <v>100</v>
      </c>
      <c r="Q30" s="108">
        <v>100</v>
      </c>
      <c r="R30" s="108">
        <v>100</v>
      </c>
      <c r="S30" s="108">
        <f>SUM(M30:R30)</f>
        <v>600</v>
      </c>
      <c r="T30" s="108">
        <f>S28+S30</f>
        <v>1200</v>
      </c>
      <c r="U30" s="4"/>
    </row>
    <row r="31" spans="2:21" ht="22.5" x14ac:dyDescent="0.55000000000000004">
      <c r="B31" s="138" t="s">
        <v>39</v>
      </c>
      <c r="C31" s="140" t="s">
        <v>119</v>
      </c>
      <c r="D31" s="141"/>
      <c r="E31" s="142"/>
      <c r="F31" s="146" t="s">
        <v>136</v>
      </c>
      <c r="G31" s="141"/>
      <c r="H31" s="141"/>
      <c r="I31" s="141"/>
      <c r="J31" s="142"/>
      <c r="K31" s="138" t="s">
        <v>21</v>
      </c>
      <c r="L31" s="138" t="s">
        <v>22</v>
      </c>
      <c r="M31" s="109" t="s">
        <v>5</v>
      </c>
      <c r="N31" s="109" t="s">
        <v>6</v>
      </c>
      <c r="O31" s="109" t="s">
        <v>7</v>
      </c>
      <c r="P31" s="109" t="s">
        <v>8</v>
      </c>
      <c r="Q31" s="109" t="s">
        <v>9</v>
      </c>
      <c r="R31" s="109" t="s">
        <v>10</v>
      </c>
      <c r="S31" s="109" t="s">
        <v>11</v>
      </c>
      <c r="T31" s="110"/>
      <c r="U31" s="4"/>
    </row>
    <row r="32" spans="2:21" ht="22.5" x14ac:dyDescent="0.55000000000000004">
      <c r="B32" s="129"/>
      <c r="C32" s="131"/>
      <c r="D32" s="132"/>
      <c r="E32" s="133"/>
      <c r="F32" s="131"/>
      <c r="G32" s="132"/>
      <c r="H32" s="132"/>
      <c r="I32" s="132"/>
      <c r="J32" s="133"/>
      <c r="K32" s="129"/>
      <c r="L32" s="129"/>
      <c r="M32" s="2">
        <f>M24+M28</f>
        <v>1000</v>
      </c>
      <c r="N32" s="2">
        <f t="shared" ref="N32:R34" si="0">N24+N28</f>
        <v>1000</v>
      </c>
      <c r="O32" s="2">
        <f t="shared" si="0"/>
        <v>1000</v>
      </c>
      <c r="P32" s="2">
        <f t="shared" si="0"/>
        <v>1000</v>
      </c>
      <c r="Q32" s="2">
        <f t="shared" si="0"/>
        <v>1000</v>
      </c>
      <c r="R32" s="2">
        <f t="shared" si="0"/>
        <v>1000</v>
      </c>
      <c r="S32" s="2">
        <f>SUM(M32:R32)</f>
        <v>6000</v>
      </c>
      <c r="T32" s="33"/>
      <c r="U32" s="4"/>
    </row>
    <row r="33" spans="1:21" ht="22.5" x14ac:dyDescent="0.55000000000000004">
      <c r="B33" s="129"/>
      <c r="C33" s="131"/>
      <c r="D33" s="132"/>
      <c r="E33" s="133"/>
      <c r="F33" s="131"/>
      <c r="G33" s="132"/>
      <c r="H33" s="132"/>
      <c r="I33" s="132"/>
      <c r="J33" s="133"/>
      <c r="K33" s="129"/>
      <c r="L33" s="129"/>
      <c r="M33" s="46" t="s">
        <v>13</v>
      </c>
      <c r="N33" s="46" t="s">
        <v>14</v>
      </c>
      <c r="O33" s="46" t="s">
        <v>15</v>
      </c>
      <c r="P33" s="46" t="s">
        <v>16</v>
      </c>
      <c r="Q33" s="46" t="s">
        <v>17</v>
      </c>
      <c r="R33" s="46" t="s">
        <v>18</v>
      </c>
      <c r="S33" s="46" t="s">
        <v>19</v>
      </c>
      <c r="T33" s="46" t="s">
        <v>20</v>
      </c>
      <c r="U33" s="4"/>
    </row>
    <row r="34" spans="1:21" ht="23" thickBot="1" x14ac:dyDescent="0.6">
      <c r="B34" s="139"/>
      <c r="C34" s="143"/>
      <c r="D34" s="144"/>
      <c r="E34" s="145"/>
      <c r="F34" s="143"/>
      <c r="G34" s="144"/>
      <c r="H34" s="144"/>
      <c r="I34" s="144"/>
      <c r="J34" s="145"/>
      <c r="K34" s="139"/>
      <c r="L34" s="139"/>
      <c r="M34" s="108">
        <f>M26+M30</f>
        <v>1000</v>
      </c>
      <c r="N34" s="108">
        <f t="shared" si="0"/>
        <v>1000</v>
      </c>
      <c r="O34" s="108">
        <f t="shared" si="0"/>
        <v>1000</v>
      </c>
      <c r="P34" s="108">
        <f t="shared" si="0"/>
        <v>1000</v>
      </c>
      <c r="Q34" s="108">
        <f t="shared" si="0"/>
        <v>1000</v>
      </c>
      <c r="R34" s="108">
        <f t="shared" si="0"/>
        <v>1000</v>
      </c>
      <c r="S34" s="108">
        <f>SUM(M34:R34)</f>
        <v>6000</v>
      </c>
      <c r="T34" s="108">
        <f>S32+S34</f>
        <v>12000</v>
      </c>
      <c r="U34" s="4"/>
    </row>
    <row r="35" spans="1:21" ht="22.5" x14ac:dyDescent="0.55000000000000004">
      <c r="B35" s="138" t="s">
        <v>135</v>
      </c>
      <c r="C35" s="140" t="s">
        <v>137</v>
      </c>
      <c r="D35" s="141"/>
      <c r="E35" s="142"/>
      <c r="F35" s="146" t="s">
        <v>138</v>
      </c>
      <c r="G35" s="141"/>
      <c r="H35" s="141"/>
      <c r="I35" s="141"/>
      <c r="J35" s="142"/>
      <c r="K35" s="138" t="s">
        <v>21</v>
      </c>
      <c r="L35" s="138" t="s">
        <v>22</v>
      </c>
      <c r="M35" s="109" t="s">
        <v>5</v>
      </c>
      <c r="N35" s="109" t="s">
        <v>6</v>
      </c>
      <c r="O35" s="109" t="s">
        <v>7</v>
      </c>
      <c r="P35" s="109" t="s">
        <v>8</v>
      </c>
      <c r="Q35" s="109" t="s">
        <v>9</v>
      </c>
      <c r="R35" s="109" t="s">
        <v>10</v>
      </c>
      <c r="S35" s="109" t="s">
        <v>11</v>
      </c>
      <c r="T35" s="110"/>
      <c r="U35" s="4"/>
    </row>
    <row r="36" spans="1:21" ht="22.5" x14ac:dyDescent="0.55000000000000004">
      <c r="B36" s="129"/>
      <c r="C36" s="131"/>
      <c r="D36" s="132"/>
      <c r="E36" s="133"/>
      <c r="F36" s="131"/>
      <c r="G36" s="132"/>
      <c r="H36" s="132"/>
      <c r="I36" s="132"/>
      <c r="J36" s="133"/>
      <c r="K36" s="129"/>
      <c r="L36" s="129"/>
      <c r="M36" s="2">
        <v>-50</v>
      </c>
      <c r="N36" s="2">
        <v>-50</v>
      </c>
      <c r="O36" s="2">
        <v>-50</v>
      </c>
      <c r="P36" s="2">
        <v>-50</v>
      </c>
      <c r="Q36" s="2">
        <v>-50</v>
      </c>
      <c r="R36" s="2">
        <v>-50</v>
      </c>
      <c r="S36" s="2">
        <f>SUM(M36:R36)</f>
        <v>-300</v>
      </c>
      <c r="T36" s="33"/>
      <c r="U36" s="4"/>
    </row>
    <row r="37" spans="1:21" ht="22.5" x14ac:dyDescent="0.55000000000000004">
      <c r="B37" s="129"/>
      <c r="C37" s="131"/>
      <c r="D37" s="132"/>
      <c r="E37" s="133"/>
      <c r="F37" s="131"/>
      <c r="G37" s="132"/>
      <c r="H37" s="132"/>
      <c r="I37" s="132"/>
      <c r="J37" s="133"/>
      <c r="K37" s="129"/>
      <c r="L37" s="129"/>
      <c r="M37" s="46" t="s">
        <v>13</v>
      </c>
      <c r="N37" s="46" t="s">
        <v>14</v>
      </c>
      <c r="O37" s="46" t="s">
        <v>15</v>
      </c>
      <c r="P37" s="46" t="s">
        <v>16</v>
      </c>
      <c r="Q37" s="46" t="s">
        <v>17</v>
      </c>
      <c r="R37" s="46" t="s">
        <v>18</v>
      </c>
      <c r="S37" s="46" t="s">
        <v>19</v>
      </c>
      <c r="T37" s="46" t="s">
        <v>20</v>
      </c>
      <c r="U37" s="4"/>
    </row>
    <row r="38" spans="1:21" ht="23" thickBot="1" x14ac:dyDescent="0.6">
      <c r="B38" s="139"/>
      <c r="C38" s="143"/>
      <c r="D38" s="144"/>
      <c r="E38" s="145"/>
      <c r="F38" s="143"/>
      <c r="G38" s="144"/>
      <c r="H38" s="144"/>
      <c r="I38" s="144"/>
      <c r="J38" s="145"/>
      <c r="K38" s="139"/>
      <c r="L38" s="139"/>
      <c r="M38" s="108">
        <v>-50</v>
      </c>
      <c r="N38" s="108">
        <v>-50</v>
      </c>
      <c r="O38" s="108">
        <v>-50</v>
      </c>
      <c r="P38" s="108">
        <v>-50</v>
      </c>
      <c r="Q38" s="108">
        <v>-50</v>
      </c>
      <c r="R38" s="108">
        <v>-50</v>
      </c>
      <c r="S38" s="108">
        <f>SUM(M38:R38)</f>
        <v>-300</v>
      </c>
      <c r="T38" s="108">
        <f>S36+S38</f>
        <v>-600</v>
      </c>
      <c r="U38" s="4"/>
    </row>
    <row r="39" spans="1:21" ht="22.5" x14ac:dyDescent="0.55000000000000004">
      <c r="B39" s="138" t="s">
        <v>45</v>
      </c>
      <c r="C39" s="140" t="s">
        <v>139</v>
      </c>
      <c r="D39" s="141"/>
      <c r="E39" s="142"/>
      <c r="F39" s="146" t="s">
        <v>75</v>
      </c>
      <c r="G39" s="141"/>
      <c r="H39" s="141"/>
      <c r="I39" s="141"/>
      <c r="J39" s="142"/>
      <c r="K39" s="138" t="s">
        <v>21</v>
      </c>
      <c r="L39" s="138" t="s">
        <v>22</v>
      </c>
      <c r="M39" s="109" t="s">
        <v>5</v>
      </c>
      <c r="N39" s="109" t="s">
        <v>6</v>
      </c>
      <c r="O39" s="109" t="s">
        <v>7</v>
      </c>
      <c r="P39" s="109" t="s">
        <v>8</v>
      </c>
      <c r="Q39" s="109" t="s">
        <v>9</v>
      </c>
      <c r="R39" s="109" t="s">
        <v>10</v>
      </c>
      <c r="S39" s="109" t="s">
        <v>11</v>
      </c>
      <c r="T39" s="110"/>
      <c r="U39" s="4"/>
    </row>
    <row r="40" spans="1:21" ht="22.5" x14ac:dyDescent="0.55000000000000004">
      <c r="B40" s="129"/>
      <c r="C40" s="131"/>
      <c r="D40" s="132"/>
      <c r="E40" s="133"/>
      <c r="F40" s="131"/>
      <c r="G40" s="132"/>
      <c r="H40" s="132"/>
      <c r="I40" s="132"/>
      <c r="J40" s="133"/>
      <c r="K40" s="129"/>
      <c r="L40" s="129"/>
      <c r="M40" s="2">
        <v>250</v>
      </c>
      <c r="N40" s="2">
        <v>250</v>
      </c>
      <c r="O40" s="2">
        <v>250</v>
      </c>
      <c r="P40" s="2">
        <v>250</v>
      </c>
      <c r="Q40" s="2">
        <v>250</v>
      </c>
      <c r="R40" s="2">
        <v>250</v>
      </c>
      <c r="S40" s="2">
        <f>SUM(M40:R40)</f>
        <v>1500</v>
      </c>
      <c r="T40" s="33"/>
      <c r="U40" s="4"/>
    </row>
    <row r="41" spans="1:21" ht="22.5" x14ac:dyDescent="0.55000000000000004">
      <c r="B41" s="129"/>
      <c r="C41" s="131"/>
      <c r="D41" s="132"/>
      <c r="E41" s="133"/>
      <c r="F41" s="131"/>
      <c r="G41" s="132"/>
      <c r="H41" s="132"/>
      <c r="I41" s="132"/>
      <c r="J41" s="133"/>
      <c r="K41" s="129"/>
      <c r="L41" s="129"/>
      <c r="M41" s="46" t="s">
        <v>13</v>
      </c>
      <c r="N41" s="46" t="s">
        <v>14</v>
      </c>
      <c r="O41" s="46" t="s">
        <v>15</v>
      </c>
      <c r="P41" s="46" t="s">
        <v>16</v>
      </c>
      <c r="Q41" s="46" t="s">
        <v>17</v>
      </c>
      <c r="R41" s="46" t="s">
        <v>18</v>
      </c>
      <c r="S41" s="46" t="s">
        <v>19</v>
      </c>
      <c r="T41" s="46" t="s">
        <v>20</v>
      </c>
      <c r="U41" s="4"/>
    </row>
    <row r="42" spans="1:21" ht="23" thickBot="1" x14ac:dyDescent="0.6">
      <c r="B42" s="139"/>
      <c r="C42" s="143"/>
      <c r="D42" s="144"/>
      <c r="E42" s="145"/>
      <c r="F42" s="143"/>
      <c r="G42" s="144"/>
      <c r="H42" s="144"/>
      <c r="I42" s="144"/>
      <c r="J42" s="145"/>
      <c r="K42" s="139"/>
      <c r="L42" s="139"/>
      <c r="M42" s="108">
        <v>250</v>
      </c>
      <c r="N42" s="108">
        <v>250</v>
      </c>
      <c r="O42" s="108">
        <v>250</v>
      </c>
      <c r="P42" s="108">
        <v>250</v>
      </c>
      <c r="Q42" s="108">
        <v>250</v>
      </c>
      <c r="R42" s="108">
        <v>250</v>
      </c>
      <c r="S42" s="108">
        <f>SUM(M42:R42)</f>
        <v>1500</v>
      </c>
      <c r="T42" s="108">
        <f>S40+S42</f>
        <v>3000</v>
      </c>
      <c r="U42" s="4"/>
    </row>
    <row r="43" spans="1:21" ht="22.5" x14ac:dyDescent="0.55000000000000004">
      <c r="B43" s="129" t="s">
        <v>46</v>
      </c>
      <c r="C43" s="131" t="s">
        <v>121</v>
      </c>
      <c r="D43" s="132"/>
      <c r="E43" s="133"/>
      <c r="F43" s="137" t="s">
        <v>140</v>
      </c>
      <c r="G43" s="132"/>
      <c r="H43" s="132"/>
      <c r="I43" s="132"/>
      <c r="J43" s="133"/>
      <c r="K43" s="129" t="s">
        <v>21</v>
      </c>
      <c r="L43" s="129" t="s">
        <v>22</v>
      </c>
      <c r="M43" s="81" t="s">
        <v>5</v>
      </c>
      <c r="N43" s="81" t="s">
        <v>6</v>
      </c>
      <c r="O43" s="81" t="s">
        <v>7</v>
      </c>
      <c r="P43" s="81" t="s">
        <v>8</v>
      </c>
      <c r="Q43" s="81" t="s">
        <v>9</v>
      </c>
      <c r="R43" s="81" t="s">
        <v>10</v>
      </c>
      <c r="S43" s="81" t="s">
        <v>11</v>
      </c>
      <c r="T43" s="33"/>
      <c r="U43" s="4"/>
    </row>
    <row r="44" spans="1:21" ht="22.5" x14ac:dyDescent="0.55000000000000004">
      <c r="B44" s="129"/>
      <c r="C44" s="131"/>
      <c r="D44" s="132"/>
      <c r="E44" s="133"/>
      <c r="F44" s="131"/>
      <c r="G44" s="132"/>
      <c r="H44" s="132"/>
      <c r="I44" s="132"/>
      <c r="J44" s="133"/>
      <c r="K44" s="129"/>
      <c r="L44" s="129"/>
      <c r="M44" s="2">
        <f>M32+M36+M40</f>
        <v>1200</v>
      </c>
      <c r="N44" s="2">
        <f t="shared" ref="N44:R46" si="1">N32+N36+N40</f>
        <v>1200</v>
      </c>
      <c r="O44" s="2">
        <f t="shared" si="1"/>
        <v>1200</v>
      </c>
      <c r="P44" s="2">
        <f t="shared" si="1"/>
        <v>1200</v>
      </c>
      <c r="Q44" s="2">
        <f t="shared" si="1"/>
        <v>1200</v>
      </c>
      <c r="R44" s="2">
        <f t="shared" si="1"/>
        <v>1200</v>
      </c>
      <c r="S44" s="2">
        <f>SUM(M44:R44)</f>
        <v>7200</v>
      </c>
      <c r="T44" s="33"/>
      <c r="U44" s="4"/>
    </row>
    <row r="45" spans="1:21" ht="22.5" x14ac:dyDescent="0.55000000000000004">
      <c r="B45" s="129"/>
      <c r="C45" s="131"/>
      <c r="D45" s="132"/>
      <c r="E45" s="133"/>
      <c r="F45" s="131"/>
      <c r="G45" s="132"/>
      <c r="H45" s="132"/>
      <c r="I45" s="132"/>
      <c r="J45" s="133"/>
      <c r="K45" s="129"/>
      <c r="L45" s="129"/>
      <c r="M45" s="46" t="s">
        <v>13</v>
      </c>
      <c r="N45" s="46" t="s">
        <v>14</v>
      </c>
      <c r="O45" s="46" t="s">
        <v>15</v>
      </c>
      <c r="P45" s="46" t="s">
        <v>16</v>
      </c>
      <c r="Q45" s="46" t="s">
        <v>17</v>
      </c>
      <c r="R45" s="46" t="s">
        <v>18</v>
      </c>
      <c r="S45" s="46" t="s">
        <v>19</v>
      </c>
      <c r="T45" s="46" t="s">
        <v>20</v>
      </c>
      <c r="U45" s="4"/>
    </row>
    <row r="46" spans="1:21" ht="22.5" x14ac:dyDescent="0.55000000000000004">
      <c r="B46" s="130"/>
      <c r="C46" s="134"/>
      <c r="D46" s="135"/>
      <c r="E46" s="136"/>
      <c r="F46" s="134"/>
      <c r="G46" s="135"/>
      <c r="H46" s="135"/>
      <c r="I46" s="135"/>
      <c r="J46" s="136"/>
      <c r="K46" s="130"/>
      <c r="L46" s="130"/>
      <c r="M46" s="2">
        <f>M34+M38+M42</f>
        <v>1200</v>
      </c>
      <c r="N46" s="2">
        <f t="shared" si="1"/>
        <v>1200</v>
      </c>
      <c r="O46" s="2">
        <f t="shared" si="1"/>
        <v>1200</v>
      </c>
      <c r="P46" s="2">
        <f t="shared" si="1"/>
        <v>1200</v>
      </c>
      <c r="Q46" s="2">
        <f t="shared" si="1"/>
        <v>1200</v>
      </c>
      <c r="R46" s="2">
        <f t="shared" si="1"/>
        <v>1200</v>
      </c>
      <c r="S46" s="2">
        <f>SUM(M46:R46)</f>
        <v>7200</v>
      </c>
      <c r="T46" s="2">
        <f>S44+S46</f>
        <v>14400</v>
      </c>
      <c r="U46" s="4"/>
    </row>
    <row r="47" spans="1:21" x14ac:dyDescent="0.55000000000000004">
      <c r="A47" s="4"/>
      <c r="B47" s="4"/>
      <c r="C47" s="4"/>
      <c r="D47" s="4"/>
      <c r="E47" s="4"/>
      <c r="F47" s="4"/>
      <c r="G47" s="4"/>
      <c r="H47" s="4"/>
      <c r="I47" s="4"/>
      <c r="J47" s="4"/>
      <c r="K47" s="4"/>
      <c r="L47" s="4"/>
      <c r="M47" s="4"/>
      <c r="N47" s="4"/>
      <c r="O47" s="4"/>
      <c r="P47" s="4"/>
      <c r="Q47" s="4"/>
      <c r="R47" s="4"/>
      <c r="S47" s="4"/>
      <c r="T47" s="4"/>
      <c r="U47" s="4"/>
    </row>
    <row r="48" spans="1:21" x14ac:dyDescent="0.55000000000000004">
      <c r="A48" s="4"/>
      <c r="B48" s="4"/>
      <c r="C48" s="4"/>
      <c r="D48" s="4"/>
      <c r="E48" s="4"/>
      <c r="F48" s="4"/>
      <c r="G48" s="4"/>
      <c r="H48" s="4"/>
      <c r="I48" s="4"/>
      <c r="J48" s="4"/>
      <c r="K48" s="4"/>
      <c r="L48" s="4"/>
      <c r="M48" s="4"/>
      <c r="N48" s="4"/>
      <c r="O48" s="4"/>
      <c r="P48" s="4"/>
      <c r="Q48" s="4"/>
      <c r="R48" s="4"/>
      <c r="S48" s="4"/>
      <c r="T48" s="4"/>
      <c r="U48" s="4"/>
    </row>
  </sheetData>
  <mergeCells count="52">
    <mergeCell ref="B19:C19"/>
    <mergeCell ref="B2:I2"/>
    <mergeCell ref="J2:L2"/>
    <mergeCell ref="B4:T4"/>
    <mergeCell ref="B5:T5"/>
    <mergeCell ref="C7:E7"/>
    <mergeCell ref="G7:I7"/>
    <mergeCell ref="B9:T9"/>
    <mergeCell ref="B11:T11"/>
    <mergeCell ref="D15:E15"/>
    <mergeCell ref="D16:E16"/>
    <mergeCell ref="D17:E17"/>
    <mergeCell ref="R20:S20"/>
    <mergeCell ref="B22:T22"/>
    <mergeCell ref="C23:E23"/>
    <mergeCell ref="F23:J23"/>
    <mergeCell ref="B20:C20"/>
    <mergeCell ref="D20:G20"/>
    <mergeCell ref="H20:K20"/>
    <mergeCell ref="L20:M20"/>
    <mergeCell ref="N20:O20"/>
    <mergeCell ref="P20:Q20"/>
    <mergeCell ref="B24:B26"/>
    <mergeCell ref="C24:E26"/>
    <mergeCell ref="F24:J26"/>
    <mergeCell ref="K24:K26"/>
    <mergeCell ref="L24:L26"/>
    <mergeCell ref="B31:B34"/>
    <mergeCell ref="C31:E34"/>
    <mergeCell ref="F31:J34"/>
    <mergeCell ref="K31:K34"/>
    <mergeCell ref="L31:L34"/>
    <mergeCell ref="B27:B30"/>
    <mergeCell ref="C27:E30"/>
    <mergeCell ref="F27:J30"/>
    <mergeCell ref="K27:K30"/>
    <mergeCell ref="L27:L30"/>
    <mergeCell ref="B35:B38"/>
    <mergeCell ref="C35:E38"/>
    <mergeCell ref="F35:J38"/>
    <mergeCell ref="K35:K38"/>
    <mergeCell ref="L35:L38"/>
    <mergeCell ref="B43:B46"/>
    <mergeCell ref="C43:E46"/>
    <mergeCell ref="F43:J46"/>
    <mergeCell ref="K43:K46"/>
    <mergeCell ref="L43:L46"/>
    <mergeCell ref="B39:B42"/>
    <mergeCell ref="C39:E42"/>
    <mergeCell ref="F39:J42"/>
    <mergeCell ref="K39:K42"/>
    <mergeCell ref="L39:L42"/>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6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51" t="s">
        <v>27</v>
      </c>
      <c r="C2" s="151"/>
      <c r="D2" s="151"/>
      <c r="E2" s="151"/>
      <c r="F2" s="151"/>
      <c r="G2" s="151"/>
      <c r="H2" s="151"/>
      <c r="I2" s="151"/>
      <c r="J2" s="198" t="str">
        <f>A①_営業部_入力!J2</f>
        <v>第4-3問</v>
      </c>
      <c r="K2" s="198"/>
      <c r="L2" s="198"/>
      <c r="M2" s="41" t="str">
        <f>A①_営業部_入力!M2</f>
        <v>部門別月次予算PL（その４-3）</v>
      </c>
      <c r="N2" s="41"/>
      <c r="O2" s="41"/>
      <c r="P2" s="41"/>
      <c r="Q2" s="41"/>
      <c r="R2" s="41"/>
      <c r="S2" s="41"/>
      <c r="T2" s="7"/>
    </row>
    <row r="3" spans="2:20" ht="31.5" x14ac:dyDescent="1.05">
      <c r="B3" s="8"/>
      <c r="C3" s="30" t="s">
        <v>34</v>
      </c>
      <c r="D3" s="8"/>
      <c r="E3" s="8"/>
      <c r="F3" s="8"/>
      <c r="G3" s="30" t="s">
        <v>154</v>
      </c>
      <c r="H3" s="8"/>
      <c r="I3" s="8"/>
      <c r="J3" s="42" t="s">
        <v>55</v>
      </c>
      <c r="K3" s="9"/>
      <c r="L3" s="9"/>
      <c r="M3" s="9"/>
      <c r="N3" s="9"/>
      <c r="O3" s="9"/>
      <c r="P3" s="9"/>
      <c r="Q3" s="9"/>
      <c r="R3" s="9"/>
      <c r="S3" s="9"/>
      <c r="T3" s="10"/>
    </row>
    <row r="4" spans="2:20" ht="22.5" x14ac:dyDescent="0.55000000000000004">
      <c r="B4" s="153" t="s">
        <v>0</v>
      </c>
      <c r="C4" s="154"/>
      <c r="D4" s="154"/>
      <c r="E4" s="154"/>
      <c r="F4" s="154"/>
      <c r="G4" s="154"/>
      <c r="H4" s="154"/>
      <c r="I4" s="154"/>
      <c r="J4" s="154"/>
      <c r="K4" s="154"/>
      <c r="L4" s="154"/>
      <c r="M4" s="154"/>
      <c r="N4" s="154"/>
      <c r="O4" s="154"/>
      <c r="P4" s="154"/>
      <c r="Q4" s="154"/>
      <c r="R4" s="154"/>
      <c r="S4" s="154"/>
      <c r="T4" s="155"/>
    </row>
    <row r="5" spans="2:20" ht="67.75" customHeight="1" x14ac:dyDescent="0.55000000000000004">
      <c r="B5" s="156" t="s">
        <v>57</v>
      </c>
      <c r="C5" s="157"/>
      <c r="D5" s="157"/>
      <c r="E5" s="157"/>
      <c r="F5" s="157"/>
      <c r="G5" s="157"/>
      <c r="H5" s="157"/>
      <c r="I5" s="157"/>
      <c r="J5" s="157"/>
      <c r="K5" s="157"/>
      <c r="L5" s="157"/>
      <c r="M5" s="157"/>
      <c r="N5" s="157"/>
      <c r="O5" s="157"/>
      <c r="P5" s="157"/>
      <c r="Q5" s="157"/>
      <c r="R5" s="157"/>
      <c r="S5" s="157"/>
      <c r="T5" s="158"/>
    </row>
    <row r="6" spans="2:20" ht="6" customHeight="1" x14ac:dyDescent="0.55000000000000004"/>
    <row r="7" spans="2:20" ht="28.5" x14ac:dyDescent="0.95">
      <c r="B7" s="12">
        <v>1</v>
      </c>
      <c r="C7" s="147" t="s">
        <v>53</v>
      </c>
      <c r="D7" s="148"/>
      <c r="E7" s="149"/>
      <c r="F7" s="11">
        <v>1</v>
      </c>
      <c r="G7" s="150" t="s">
        <v>457</v>
      </c>
      <c r="H7" s="150"/>
      <c r="I7" s="15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56"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57"/>
      <c r="D9" s="157"/>
      <c r="E9" s="157"/>
      <c r="F9" s="157"/>
      <c r="G9" s="157"/>
      <c r="H9" s="157"/>
      <c r="I9" s="157"/>
      <c r="J9" s="157"/>
      <c r="K9" s="157"/>
      <c r="L9" s="157"/>
      <c r="M9" s="157"/>
      <c r="N9" s="157"/>
      <c r="O9" s="157"/>
      <c r="P9" s="157"/>
      <c r="Q9" s="157"/>
      <c r="R9" s="157"/>
      <c r="S9" s="157"/>
      <c r="T9" s="158"/>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56"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57"/>
      <c r="D11" s="157"/>
      <c r="E11" s="157"/>
      <c r="F11" s="157"/>
      <c r="G11" s="157"/>
      <c r="H11" s="157"/>
      <c r="I11" s="157"/>
      <c r="J11" s="157"/>
      <c r="K11" s="157"/>
      <c r="L11" s="157"/>
      <c r="M11" s="157"/>
      <c r="N11" s="157"/>
      <c r="O11" s="157"/>
      <c r="P11" s="157"/>
      <c r="Q11" s="157"/>
      <c r="R11" s="157"/>
      <c r="S11" s="157"/>
      <c r="T11" s="158"/>
    </row>
    <row r="12" spans="2:20" ht="19.75" customHeight="1" x14ac:dyDescent="0.55000000000000004">
      <c r="B12" s="47"/>
      <c r="C12" s="48"/>
      <c r="D12" s="48"/>
      <c r="E12" s="48"/>
      <c r="F12" s="48"/>
      <c r="G12" s="48"/>
      <c r="H12" s="48"/>
      <c r="I12" s="48"/>
      <c r="J12" s="48"/>
      <c r="K12" s="48"/>
      <c r="L12" s="48"/>
      <c r="M12" s="48"/>
      <c r="N12" s="48"/>
      <c r="O12" s="48"/>
      <c r="P12" s="48"/>
      <c r="Q12" s="48"/>
      <c r="R12" s="48"/>
      <c r="S12" s="48"/>
      <c r="T12" s="49"/>
    </row>
    <row r="13" spans="2:20" ht="19.75" customHeight="1" thickBot="1" x14ac:dyDescent="0.6">
      <c r="B13" s="47"/>
      <c r="C13" s="48" t="s">
        <v>61</v>
      </c>
      <c r="D13" s="48"/>
      <c r="E13" s="48"/>
      <c r="F13" s="48"/>
      <c r="G13" s="48"/>
      <c r="H13" s="48"/>
      <c r="I13" s="48"/>
      <c r="J13" s="48"/>
      <c r="K13" s="48"/>
      <c r="L13" s="48"/>
      <c r="M13" s="48"/>
      <c r="N13" s="48"/>
      <c r="O13" s="48"/>
      <c r="P13" s="48"/>
      <c r="Q13" s="48"/>
      <c r="R13" s="48"/>
      <c r="S13" s="48"/>
      <c r="T13" s="49"/>
    </row>
    <row r="14" spans="2:20" ht="19.75" customHeight="1" thickBot="1" x14ac:dyDescent="0.6">
      <c r="B14" s="47"/>
      <c r="C14" s="43" t="s">
        <v>56</v>
      </c>
      <c r="D14" s="48"/>
      <c r="E14" s="48"/>
      <c r="F14" s="48"/>
      <c r="G14" s="48"/>
      <c r="H14" s="48"/>
      <c r="I14" s="48"/>
      <c r="J14" s="48"/>
      <c r="K14" s="48"/>
      <c r="L14" s="48"/>
      <c r="M14" s="48"/>
      <c r="N14" s="48"/>
      <c r="O14" s="48"/>
      <c r="P14" s="48"/>
      <c r="Q14" s="48"/>
      <c r="R14" s="48"/>
      <c r="S14" s="48"/>
      <c r="T14" s="49"/>
    </row>
    <row r="15" spans="2:20" ht="19.75" customHeight="1" thickBot="1" x14ac:dyDescent="0.6">
      <c r="B15" s="47"/>
      <c r="C15" s="48"/>
      <c r="D15" s="181" t="s">
        <v>60</v>
      </c>
      <c r="E15" s="182"/>
      <c r="F15" s="48"/>
      <c r="G15" s="48" t="s">
        <v>73</v>
      </c>
      <c r="H15" s="48"/>
      <c r="I15" s="48"/>
      <c r="J15" s="48"/>
      <c r="K15" s="48"/>
      <c r="L15" s="48"/>
      <c r="M15" s="48"/>
      <c r="N15" s="48"/>
      <c r="O15" s="48"/>
      <c r="P15" s="48"/>
      <c r="Q15" s="48"/>
      <c r="R15" s="48"/>
      <c r="S15" s="48"/>
      <c r="T15" s="49"/>
    </row>
    <row r="16" spans="2:20" ht="19.75" customHeight="1" thickBot="1" x14ac:dyDescent="0.6">
      <c r="B16" s="47"/>
      <c r="C16" s="48"/>
      <c r="D16" s="183" t="s">
        <v>62</v>
      </c>
      <c r="E16" s="184"/>
      <c r="F16" s="48"/>
      <c r="G16" s="48" t="s">
        <v>97</v>
      </c>
      <c r="H16" s="48"/>
      <c r="I16" s="48"/>
      <c r="J16" s="48"/>
      <c r="K16" s="48"/>
      <c r="L16" s="48"/>
      <c r="M16" s="48"/>
      <c r="N16" s="48"/>
      <c r="O16" s="48"/>
      <c r="P16" s="48"/>
      <c r="Q16" s="48"/>
      <c r="R16" s="48"/>
      <c r="S16" s="48"/>
      <c r="T16" s="49"/>
    </row>
    <row r="17" spans="2:21" ht="19.75" customHeight="1" thickBot="1" x14ac:dyDescent="0.6">
      <c r="B17" s="47"/>
      <c r="C17" s="48"/>
      <c r="D17" s="173" t="s">
        <v>63</v>
      </c>
      <c r="E17" s="174"/>
      <c r="F17" s="48"/>
      <c r="G17" s="48" t="s">
        <v>97</v>
      </c>
      <c r="H17" s="48"/>
      <c r="I17" s="48"/>
      <c r="J17" s="48"/>
      <c r="K17" s="48"/>
      <c r="L17" s="48"/>
      <c r="M17" s="48"/>
      <c r="N17" s="48"/>
      <c r="O17" s="48"/>
      <c r="P17" s="48"/>
      <c r="Q17" s="48"/>
      <c r="R17" s="48"/>
      <c r="S17" s="48"/>
      <c r="T17" s="49"/>
    </row>
    <row r="18" spans="2:21" ht="19.75" customHeight="1" thickBot="1" x14ac:dyDescent="0.6">
      <c r="B18" s="47"/>
      <c r="C18" s="48"/>
      <c r="D18" s="48"/>
      <c r="E18" s="48"/>
      <c r="F18" s="48"/>
      <c r="G18" s="48"/>
      <c r="H18" s="48"/>
      <c r="I18" s="48"/>
      <c r="J18" s="48"/>
      <c r="K18" s="48"/>
      <c r="L18" s="48"/>
      <c r="M18" s="48"/>
      <c r="N18" s="48"/>
      <c r="O18" s="48"/>
      <c r="P18" s="48"/>
      <c r="Q18" s="48"/>
      <c r="R18" s="48"/>
      <c r="S18" s="48"/>
      <c r="T18" s="49"/>
    </row>
    <row r="19" spans="2:21" ht="19.75" customHeight="1" thickBot="1" x14ac:dyDescent="0.6">
      <c r="B19" s="173" t="s">
        <v>64</v>
      </c>
      <c r="C19" s="174"/>
      <c r="D19" s="48"/>
      <c r="E19" s="48"/>
      <c r="F19" s="48"/>
      <c r="G19" s="48"/>
      <c r="H19" s="48"/>
      <c r="I19" s="48"/>
      <c r="J19" s="48"/>
      <c r="K19" s="48"/>
      <c r="L19" s="48"/>
      <c r="M19" s="48"/>
      <c r="N19" s="48"/>
      <c r="O19" s="48"/>
      <c r="P19" s="48"/>
      <c r="Q19" s="48"/>
      <c r="R19" s="48"/>
      <c r="S19" s="48"/>
      <c r="T19" s="49"/>
    </row>
    <row r="20" spans="2:21" ht="19.75" customHeight="1" thickBot="1" x14ac:dyDescent="0.6">
      <c r="B20" s="183" t="s">
        <v>65</v>
      </c>
      <c r="C20" s="184"/>
      <c r="D20" s="183" t="s">
        <v>66</v>
      </c>
      <c r="E20" s="185"/>
      <c r="F20" s="185"/>
      <c r="G20" s="184"/>
      <c r="H20" s="173" t="s">
        <v>67</v>
      </c>
      <c r="I20" s="186"/>
      <c r="J20" s="186"/>
      <c r="K20" s="174"/>
      <c r="L20" s="181" t="s">
        <v>68</v>
      </c>
      <c r="M20" s="182"/>
      <c r="N20" s="173" t="s">
        <v>69</v>
      </c>
      <c r="O20" s="174"/>
      <c r="P20" s="173" t="s">
        <v>70</v>
      </c>
      <c r="Q20" s="174"/>
      <c r="R20" s="173" t="s">
        <v>71</v>
      </c>
      <c r="S20" s="174"/>
      <c r="T20" s="49"/>
    </row>
    <row r="21" spans="2:21" ht="19.75" customHeight="1" thickBot="1" x14ac:dyDescent="0.6">
      <c r="B21" s="47"/>
      <c r="C21" s="48"/>
      <c r="D21" s="48"/>
      <c r="E21" s="48"/>
      <c r="F21" s="48"/>
      <c r="G21" s="48"/>
      <c r="H21" s="48"/>
      <c r="I21" s="48"/>
      <c r="J21" s="48"/>
      <c r="K21" s="48"/>
      <c r="L21" s="48"/>
      <c r="M21" s="48"/>
      <c r="N21" s="48"/>
      <c r="O21" s="48"/>
      <c r="P21" s="48"/>
      <c r="Q21" s="48"/>
      <c r="R21" s="48"/>
      <c r="S21" s="48"/>
      <c r="T21" s="49"/>
    </row>
    <row r="22" spans="2:21" ht="29" thickBot="1" x14ac:dyDescent="0.6">
      <c r="B22" s="175" t="s">
        <v>142</v>
      </c>
      <c r="C22" s="176"/>
      <c r="D22" s="176"/>
      <c r="E22" s="176"/>
      <c r="F22" s="176"/>
      <c r="G22" s="176"/>
      <c r="H22" s="176"/>
      <c r="I22" s="176"/>
      <c r="J22" s="176"/>
      <c r="K22" s="176"/>
      <c r="L22" s="176"/>
      <c r="M22" s="176"/>
      <c r="N22" s="176"/>
      <c r="O22" s="176"/>
      <c r="P22" s="176"/>
      <c r="Q22" s="176"/>
      <c r="R22" s="176"/>
      <c r="S22" s="176"/>
      <c r="T22" s="177"/>
    </row>
    <row r="23" spans="2:21" ht="22.5" x14ac:dyDescent="0.55000000000000004">
      <c r="B23" s="38" t="s">
        <v>1</v>
      </c>
      <c r="C23" s="178" t="s">
        <v>2</v>
      </c>
      <c r="D23" s="179"/>
      <c r="E23" s="180"/>
      <c r="F23" s="178" t="s">
        <v>12</v>
      </c>
      <c r="G23" s="179"/>
      <c r="H23" s="179"/>
      <c r="I23" s="179"/>
      <c r="J23" s="180"/>
      <c r="K23" s="45" t="s">
        <v>3</v>
      </c>
      <c r="L23" s="45" t="s">
        <v>4</v>
      </c>
      <c r="M23" s="46" t="s">
        <v>5</v>
      </c>
      <c r="N23" s="46" t="s">
        <v>6</v>
      </c>
      <c r="O23" s="46" t="s">
        <v>7</v>
      </c>
      <c r="P23" s="46" t="s">
        <v>8</v>
      </c>
      <c r="Q23" s="46" t="s">
        <v>9</v>
      </c>
      <c r="R23" s="46" t="s">
        <v>10</v>
      </c>
      <c r="S23" s="46" t="s">
        <v>11</v>
      </c>
      <c r="T23" s="37"/>
    </row>
    <row r="24" spans="2:21" ht="22.5" x14ac:dyDescent="0.55000000000000004">
      <c r="B24" s="129" t="s">
        <v>143</v>
      </c>
      <c r="C24" s="131" t="s">
        <v>24</v>
      </c>
      <c r="D24" s="132"/>
      <c r="E24" s="133"/>
      <c r="F24" s="137" t="s">
        <v>161</v>
      </c>
      <c r="G24" s="132"/>
      <c r="H24" s="132"/>
      <c r="I24" s="132"/>
      <c r="J24" s="133"/>
      <c r="K24" s="129" t="s">
        <v>21</v>
      </c>
      <c r="L24" s="129" t="s">
        <v>22</v>
      </c>
      <c r="M24" s="40">
        <f>A①_営業部_入力!M32</f>
        <v>9500</v>
      </c>
      <c r="N24" s="40">
        <f>A①_営業部_入力!N32</f>
        <v>10450</v>
      </c>
      <c r="O24" s="40">
        <f>A①_営業部_入力!O32</f>
        <v>11495</v>
      </c>
      <c r="P24" s="40">
        <f>A①_営業部_入力!P32</f>
        <v>12635</v>
      </c>
      <c r="Q24" s="40">
        <f>A①_営業部_入力!Q32</f>
        <v>13870</v>
      </c>
      <c r="R24" s="40">
        <f>A①_営業部_入力!R32</f>
        <v>15200</v>
      </c>
      <c r="S24" s="2">
        <f>SUM(M24:R24)</f>
        <v>73150</v>
      </c>
      <c r="T24" s="33"/>
    </row>
    <row r="25" spans="2:21" ht="22.5" x14ac:dyDescent="0.55000000000000004">
      <c r="B25" s="129"/>
      <c r="C25" s="131"/>
      <c r="D25" s="132"/>
      <c r="E25" s="133"/>
      <c r="F25" s="131"/>
      <c r="G25" s="132"/>
      <c r="H25" s="132"/>
      <c r="I25" s="132"/>
      <c r="J25" s="133"/>
      <c r="K25" s="129"/>
      <c r="L25" s="129"/>
      <c r="M25" s="46" t="s">
        <v>13</v>
      </c>
      <c r="N25" s="46" t="s">
        <v>14</v>
      </c>
      <c r="O25" s="46" t="s">
        <v>15</v>
      </c>
      <c r="P25" s="46" t="s">
        <v>16</v>
      </c>
      <c r="Q25" s="46" t="s">
        <v>17</v>
      </c>
      <c r="R25" s="46" t="s">
        <v>18</v>
      </c>
      <c r="S25" s="46" t="s">
        <v>19</v>
      </c>
      <c r="T25" s="46" t="s">
        <v>20</v>
      </c>
      <c r="U25" s="3"/>
    </row>
    <row r="26" spans="2:21" ht="23" thickBot="1" x14ac:dyDescent="0.6">
      <c r="B26" s="139"/>
      <c r="C26" s="143"/>
      <c r="D26" s="144"/>
      <c r="E26" s="145"/>
      <c r="F26" s="143"/>
      <c r="G26" s="144"/>
      <c r="H26" s="144"/>
      <c r="I26" s="144"/>
      <c r="J26" s="145"/>
      <c r="K26" s="139"/>
      <c r="L26" s="139"/>
      <c r="M26" s="111">
        <f>A①_営業部_入力!M34</f>
        <v>16720</v>
      </c>
      <c r="N26" s="111">
        <f>A①_営業部_入力!N34</f>
        <v>18335</v>
      </c>
      <c r="O26" s="111">
        <f>A①_営業部_入力!O34</f>
        <v>20140</v>
      </c>
      <c r="P26" s="111">
        <f>A①_営業部_入力!P34</f>
        <v>22135</v>
      </c>
      <c r="Q26" s="111">
        <f>A①_営業部_入力!Q34</f>
        <v>24320</v>
      </c>
      <c r="R26" s="111">
        <f>A①_営業部_入力!R34</f>
        <v>26695</v>
      </c>
      <c r="S26" s="108">
        <f>SUM(M26:R26)</f>
        <v>128345</v>
      </c>
      <c r="T26" s="108">
        <f>S24+S26</f>
        <v>201495</v>
      </c>
      <c r="U26" s="4"/>
    </row>
    <row r="27" spans="2:21" ht="22.5" x14ac:dyDescent="0.55000000000000004">
      <c r="B27" s="138" t="s">
        <v>144</v>
      </c>
      <c r="C27" s="140" t="s">
        <v>78</v>
      </c>
      <c r="D27" s="141"/>
      <c r="E27" s="142"/>
      <c r="F27" s="146" t="s">
        <v>162</v>
      </c>
      <c r="G27" s="141"/>
      <c r="H27" s="141"/>
      <c r="I27" s="141"/>
      <c r="J27" s="142"/>
      <c r="K27" s="138" t="s">
        <v>21</v>
      </c>
      <c r="L27" s="138" t="s">
        <v>22</v>
      </c>
      <c r="M27" s="109" t="s">
        <v>5</v>
      </c>
      <c r="N27" s="109" t="s">
        <v>6</v>
      </c>
      <c r="O27" s="109" t="s">
        <v>7</v>
      </c>
      <c r="P27" s="109" t="s">
        <v>8</v>
      </c>
      <c r="Q27" s="109" t="s">
        <v>9</v>
      </c>
      <c r="R27" s="109" t="s">
        <v>10</v>
      </c>
      <c r="S27" s="109" t="s">
        <v>11</v>
      </c>
      <c r="T27" s="110"/>
      <c r="U27" s="4"/>
    </row>
    <row r="28" spans="2:21" ht="22.5" x14ac:dyDescent="0.55000000000000004">
      <c r="B28" s="129"/>
      <c r="C28" s="131"/>
      <c r="D28" s="132"/>
      <c r="E28" s="133"/>
      <c r="F28" s="131"/>
      <c r="G28" s="132"/>
      <c r="H28" s="132"/>
      <c r="I28" s="132"/>
      <c r="J28" s="133"/>
      <c r="K28" s="129"/>
      <c r="L28" s="129"/>
      <c r="M28" s="40">
        <f>A①_営業部_入力!M40</f>
        <v>5700</v>
      </c>
      <c r="N28" s="40">
        <f>A①_営業部_入力!N40</f>
        <v>6270</v>
      </c>
      <c r="O28" s="40">
        <f>A①_営業部_入力!O40</f>
        <v>6897</v>
      </c>
      <c r="P28" s="40">
        <f>A①_営業部_入力!P40</f>
        <v>7581</v>
      </c>
      <c r="Q28" s="40">
        <f>A①_営業部_入力!Q40</f>
        <v>8322</v>
      </c>
      <c r="R28" s="40">
        <f>A①_営業部_入力!R40</f>
        <v>9120</v>
      </c>
      <c r="S28" s="2">
        <f>SUM(M28:R28)</f>
        <v>43890</v>
      </c>
      <c r="T28" s="33"/>
      <c r="U28" s="4"/>
    </row>
    <row r="29" spans="2:21" ht="22.5" x14ac:dyDescent="0.55000000000000004">
      <c r="B29" s="129"/>
      <c r="C29" s="131"/>
      <c r="D29" s="132"/>
      <c r="E29" s="133"/>
      <c r="F29" s="131"/>
      <c r="G29" s="132"/>
      <c r="H29" s="132"/>
      <c r="I29" s="132"/>
      <c r="J29" s="133"/>
      <c r="K29" s="129"/>
      <c r="L29" s="129"/>
      <c r="M29" s="46" t="s">
        <v>13</v>
      </c>
      <c r="N29" s="46" t="s">
        <v>14</v>
      </c>
      <c r="O29" s="46" t="s">
        <v>15</v>
      </c>
      <c r="P29" s="46" t="s">
        <v>16</v>
      </c>
      <c r="Q29" s="46" t="s">
        <v>17</v>
      </c>
      <c r="R29" s="46" t="s">
        <v>18</v>
      </c>
      <c r="S29" s="46" t="s">
        <v>19</v>
      </c>
      <c r="T29" s="46" t="s">
        <v>20</v>
      </c>
      <c r="U29" s="4"/>
    </row>
    <row r="30" spans="2:21" ht="23" thickBot="1" x14ac:dyDescent="0.6">
      <c r="B30" s="139"/>
      <c r="C30" s="143"/>
      <c r="D30" s="144"/>
      <c r="E30" s="145"/>
      <c r="F30" s="143"/>
      <c r="G30" s="144"/>
      <c r="H30" s="144"/>
      <c r="I30" s="144"/>
      <c r="J30" s="145"/>
      <c r="K30" s="139"/>
      <c r="L30" s="139"/>
      <c r="M30" s="111">
        <f>A①_営業部_入力!M42</f>
        <v>10032</v>
      </c>
      <c r="N30" s="111">
        <f>A①_営業部_入力!N42</f>
        <v>11001</v>
      </c>
      <c r="O30" s="111">
        <f>A①_営業部_入力!O42</f>
        <v>12084</v>
      </c>
      <c r="P30" s="111">
        <f>A①_営業部_入力!P42</f>
        <v>13281</v>
      </c>
      <c r="Q30" s="111">
        <f>A①_営業部_入力!Q42</f>
        <v>14592</v>
      </c>
      <c r="R30" s="111">
        <f>A①_営業部_入力!R42</f>
        <v>16017</v>
      </c>
      <c r="S30" s="108">
        <f>SUM(M30:R30)</f>
        <v>77007</v>
      </c>
      <c r="T30" s="108">
        <f>S28+S30</f>
        <v>120897</v>
      </c>
      <c r="U30" s="4"/>
    </row>
    <row r="31" spans="2:21" ht="21.65" customHeight="1" x14ac:dyDescent="0.55000000000000004">
      <c r="B31" s="138" t="s">
        <v>39</v>
      </c>
      <c r="C31" s="140" t="s">
        <v>80</v>
      </c>
      <c r="D31" s="141"/>
      <c r="E31" s="142"/>
      <c r="F31" s="146" t="s">
        <v>162</v>
      </c>
      <c r="G31" s="141"/>
      <c r="H31" s="141"/>
      <c r="I31" s="141"/>
      <c r="J31" s="142"/>
      <c r="K31" s="138" t="s">
        <v>21</v>
      </c>
      <c r="L31" s="138" t="s">
        <v>22</v>
      </c>
      <c r="M31" s="109" t="s">
        <v>5</v>
      </c>
      <c r="N31" s="109" t="s">
        <v>6</v>
      </c>
      <c r="O31" s="109" t="s">
        <v>7</v>
      </c>
      <c r="P31" s="109" t="s">
        <v>8</v>
      </c>
      <c r="Q31" s="109" t="s">
        <v>9</v>
      </c>
      <c r="R31" s="109" t="s">
        <v>10</v>
      </c>
      <c r="S31" s="109" t="s">
        <v>11</v>
      </c>
      <c r="T31" s="110"/>
      <c r="U31" s="4"/>
    </row>
    <row r="32" spans="2:21" ht="22.5" x14ac:dyDescent="0.55000000000000004">
      <c r="B32" s="129"/>
      <c r="C32" s="131"/>
      <c r="D32" s="132"/>
      <c r="E32" s="133"/>
      <c r="F32" s="131"/>
      <c r="G32" s="132"/>
      <c r="H32" s="132"/>
      <c r="I32" s="132"/>
      <c r="J32" s="133"/>
      <c r="K32" s="129"/>
      <c r="L32" s="129"/>
      <c r="M32" s="40">
        <f>A①_営業部_入力!M48</f>
        <v>950</v>
      </c>
      <c r="N32" s="40">
        <f>A①_営業部_入力!N48</f>
        <v>1045</v>
      </c>
      <c r="O32" s="40">
        <f>A①_営業部_入力!O48</f>
        <v>1150</v>
      </c>
      <c r="P32" s="40">
        <f>A①_営業部_入力!P48</f>
        <v>1264</v>
      </c>
      <c r="Q32" s="40">
        <f>A①_営業部_入力!Q48</f>
        <v>1387</v>
      </c>
      <c r="R32" s="40">
        <f>A①_営業部_入力!R48</f>
        <v>1520</v>
      </c>
      <c r="S32" s="2">
        <f>SUM(M32:R32)</f>
        <v>7316</v>
      </c>
      <c r="T32" s="33"/>
      <c r="U32" s="4"/>
    </row>
    <row r="33" spans="2:21" ht="22.5" x14ac:dyDescent="0.55000000000000004">
      <c r="B33" s="129"/>
      <c r="C33" s="131"/>
      <c r="D33" s="132"/>
      <c r="E33" s="133"/>
      <c r="F33" s="131"/>
      <c r="G33" s="132"/>
      <c r="H33" s="132"/>
      <c r="I33" s="132"/>
      <c r="J33" s="133"/>
      <c r="K33" s="129"/>
      <c r="L33" s="129"/>
      <c r="M33" s="46" t="s">
        <v>13</v>
      </c>
      <c r="N33" s="46" t="s">
        <v>14</v>
      </c>
      <c r="O33" s="46" t="s">
        <v>15</v>
      </c>
      <c r="P33" s="46" t="s">
        <v>16</v>
      </c>
      <c r="Q33" s="46" t="s">
        <v>17</v>
      </c>
      <c r="R33" s="46" t="s">
        <v>18</v>
      </c>
      <c r="S33" s="46" t="s">
        <v>19</v>
      </c>
      <c r="T33" s="46" t="s">
        <v>20</v>
      </c>
      <c r="U33" s="4"/>
    </row>
    <row r="34" spans="2:21" ht="23" thickBot="1" x14ac:dyDescent="0.6">
      <c r="B34" s="139"/>
      <c r="C34" s="143"/>
      <c r="D34" s="144"/>
      <c r="E34" s="145"/>
      <c r="F34" s="143"/>
      <c r="G34" s="144"/>
      <c r="H34" s="144"/>
      <c r="I34" s="144"/>
      <c r="J34" s="145"/>
      <c r="K34" s="139"/>
      <c r="L34" s="139"/>
      <c r="M34" s="111">
        <f>A①_営業部_入力!M50</f>
        <v>1672</v>
      </c>
      <c r="N34" s="111">
        <f>A①_営業部_入力!N50</f>
        <v>1834</v>
      </c>
      <c r="O34" s="111">
        <f>A①_営業部_入力!O50</f>
        <v>2014</v>
      </c>
      <c r="P34" s="111">
        <f>A①_営業部_入力!P50</f>
        <v>2214</v>
      </c>
      <c r="Q34" s="111">
        <f>A①_営業部_入力!Q50</f>
        <v>2432</v>
      </c>
      <c r="R34" s="111">
        <f>A①_営業部_入力!R50</f>
        <v>2670</v>
      </c>
      <c r="S34" s="108">
        <f>SUM(M34:R34)</f>
        <v>12836</v>
      </c>
      <c r="T34" s="108">
        <f>S32+S34</f>
        <v>20152</v>
      </c>
      <c r="U34" s="4"/>
    </row>
    <row r="35" spans="2:21" ht="22.5" x14ac:dyDescent="0.55000000000000004">
      <c r="B35" s="138" t="s">
        <v>44</v>
      </c>
      <c r="C35" s="140" t="s">
        <v>82</v>
      </c>
      <c r="D35" s="141"/>
      <c r="E35" s="142"/>
      <c r="F35" s="146" t="s">
        <v>145</v>
      </c>
      <c r="G35" s="141"/>
      <c r="H35" s="141"/>
      <c r="I35" s="141"/>
      <c r="J35" s="142"/>
      <c r="K35" s="138" t="s">
        <v>21</v>
      </c>
      <c r="L35" s="138" t="s">
        <v>22</v>
      </c>
      <c r="M35" s="109" t="s">
        <v>5</v>
      </c>
      <c r="N35" s="109" t="s">
        <v>6</v>
      </c>
      <c r="O35" s="109" t="s">
        <v>7</v>
      </c>
      <c r="P35" s="109" t="s">
        <v>8</v>
      </c>
      <c r="Q35" s="109" t="s">
        <v>9</v>
      </c>
      <c r="R35" s="109" t="s">
        <v>10</v>
      </c>
      <c r="S35" s="109" t="s">
        <v>11</v>
      </c>
      <c r="T35" s="110"/>
      <c r="U35" s="4"/>
    </row>
    <row r="36" spans="2:21" ht="22.5" x14ac:dyDescent="0.55000000000000004">
      <c r="B36" s="129"/>
      <c r="C36" s="131"/>
      <c r="D36" s="132"/>
      <c r="E36" s="133"/>
      <c r="F36" s="131"/>
      <c r="G36" s="132"/>
      <c r="H36" s="132"/>
      <c r="I36" s="132"/>
      <c r="J36" s="133"/>
      <c r="K36" s="129"/>
      <c r="L36" s="129"/>
      <c r="M36" s="2">
        <f t="shared" ref="M36:R36" si="0">M28+M32</f>
        <v>6650</v>
      </c>
      <c r="N36" s="2">
        <f t="shared" si="0"/>
        <v>7315</v>
      </c>
      <c r="O36" s="2">
        <f t="shared" si="0"/>
        <v>8047</v>
      </c>
      <c r="P36" s="2">
        <f t="shared" si="0"/>
        <v>8845</v>
      </c>
      <c r="Q36" s="2">
        <f t="shared" si="0"/>
        <v>9709</v>
      </c>
      <c r="R36" s="2">
        <f t="shared" si="0"/>
        <v>10640</v>
      </c>
      <c r="S36" s="2">
        <f>SUM(M36:R36)</f>
        <v>51206</v>
      </c>
      <c r="T36" s="33"/>
      <c r="U36" s="4"/>
    </row>
    <row r="37" spans="2:21" ht="22.5" x14ac:dyDescent="0.55000000000000004">
      <c r="B37" s="129"/>
      <c r="C37" s="131"/>
      <c r="D37" s="132"/>
      <c r="E37" s="133"/>
      <c r="F37" s="131"/>
      <c r="G37" s="132"/>
      <c r="H37" s="132"/>
      <c r="I37" s="132"/>
      <c r="J37" s="133"/>
      <c r="K37" s="129"/>
      <c r="L37" s="129"/>
      <c r="M37" s="46" t="s">
        <v>13</v>
      </c>
      <c r="N37" s="46" t="s">
        <v>14</v>
      </c>
      <c r="O37" s="46" t="s">
        <v>15</v>
      </c>
      <c r="P37" s="46" t="s">
        <v>16</v>
      </c>
      <c r="Q37" s="46" t="s">
        <v>17</v>
      </c>
      <c r="R37" s="46" t="s">
        <v>18</v>
      </c>
      <c r="S37" s="46" t="s">
        <v>19</v>
      </c>
      <c r="T37" s="46" t="s">
        <v>20</v>
      </c>
      <c r="U37" s="4"/>
    </row>
    <row r="38" spans="2:21" ht="23" thickBot="1" x14ac:dyDescent="0.6">
      <c r="B38" s="139"/>
      <c r="C38" s="143"/>
      <c r="D38" s="144"/>
      <c r="E38" s="145"/>
      <c r="F38" s="143"/>
      <c r="G38" s="144"/>
      <c r="H38" s="144"/>
      <c r="I38" s="144"/>
      <c r="J38" s="145"/>
      <c r="K38" s="139"/>
      <c r="L38" s="139"/>
      <c r="M38" s="108">
        <f t="shared" ref="M38:R38" si="1">M30+M34</f>
        <v>11704</v>
      </c>
      <c r="N38" s="108">
        <f t="shared" si="1"/>
        <v>12835</v>
      </c>
      <c r="O38" s="108">
        <f t="shared" si="1"/>
        <v>14098</v>
      </c>
      <c r="P38" s="108">
        <f t="shared" si="1"/>
        <v>15495</v>
      </c>
      <c r="Q38" s="108">
        <f t="shared" si="1"/>
        <v>17024</v>
      </c>
      <c r="R38" s="108">
        <f t="shared" si="1"/>
        <v>18687</v>
      </c>
      <c r="S38" s="108">
        <f>SUM(M38:R38)</f>
        <v>89843</v>
      </c>
      <c r="T38" s="108">
        <f>S36+S38</f>
        <v>141049</v>
      </c>
      <c r="U38" s="4"/>
    </row>
    <row r="39" spans="2:21" ht="22.5" x14ac:dyDescent="0.55000000000000004">
      <c r="B39" s="138" t="s">
        <v>45</v>
      </c>
      <c r="C39" s="140" t="s">
        <v>85</v>
      </c>
      <c r="D39" s="141"/>
      <c r="E39" s="142"/>
      <c r="F39" s="146" t="s">
        <v>146</v>
      </c>
      <c r="G39" s="141"/>
      <c r="H39" s="141"/>
      <c r="I39" s="141"/>
      <c r="J39" s="142"/>
      <c r="K39" s="138" t="s">
        <v>21</v>
      </c>
      <c r="L39" s="138" t="s">
        <v>22</v>
      </c>
      <c r="M39" s="109" t="s">
        <v>5</v>
      </c>
      <c r="N39" s="109" t="s">
        <v>6</v>
      </c>
      <c r="O39" s="109" t="s">
        <v>7</v>
      </c>
      <c r="P39" s="109" t="s">
        <v>8</v>
      </c>
      <c r="Q39" s="109" t="s">
        <v>9</v>
      </c>
      <c r="R39" s="109" t="s">
        <v>10</v>
      </c>
      <c r="S39" s="109" t="s">
        <v>11</v>
      </c>
      <c r="T39" s="110"/>
      <c r="U39" s="4"/>
    </row>
    <row r="40" spans="2:21" ht="22.5" x14ac:dyDescent="0.55000000000000004">
      <c r="B40" s="129"/>
      <c r="C40" s="131"/>
      <c r="D40" s="132"/>
      <c r="E40" s="133"/>
      <c r="F40" s="131"/>
      <c r="G40" s="132"/>
      <c r="H40" s="132"/>
      <c r="I40" s="132"/>
      <c r="J40" s="133"/>
      <c r="K40" s="129"/>
      <c r="L40" s="129"/>
      <c r="M40" s="2">
        <f t="shared" ref="M40:R40" si="2">M24-M36</f>
        <v>2850</v>
      </c>
      <c r="N40" s="2">
        <f t="shared" si="2"/>
        <v>3135</v>
      </c>
      <c r="O40" s="2">
        <f t="shared" si="2"/>
        <v>3448</v>
      </c>
      <c r="P40" s="2">
        <f t="shared" si="2"/>
        <v>3790</v>
      </c>
      <c r="Q40" s="2">
        <f t="shared" si="2"/>
        <v>4161</v>
      </c>
      <c r="R40" s="2">
        <f t="shared" si="2"/>
        <v>4560</v>
      </c>
      <c r="S40" s="2">
        <f>SUM(M40:R40)</f>
        <v>21944</v>
      </c>
      <c r="T40" s="33"/>
      <c r="U40" s="4"/>
    </row>
    <row r="41" spans="2:21" ht="22.5" x14ac:dyDescent="0.55000000000000004">
      <c r="B41" s="129"/>
      <c r="C41" s="131"/>
      <c r="D41" s="132"/>
      <c r="E41" s="133"/>
      <c r="F41" s="131"/>
      <c r="G41" s="132"/>
      <c r="H41" s="132"/>
      <c r="I41" s="132"/>
      <c r="J41" s="133"/>
      <c r="K41" s="129"/>
      <c r="L41" s="129"/>
      <c r="M41" s="46" t="s">
        <v>13</v>
      </c>
      <c r="N41" s="46" t="s">
        <v>14</v>
      </c>
      <c r="O41" s="46" t="s">
        <v>15</v>
      </c>
      <c r="P41" s="46" t="s">
        <v>16</v>
      </c>
      <c r="Q41" s="46" t="s">
        <v>17</v>
      </c>
      <c r="R41" s="46" t="s">
        <v>18</v>
      </c>
      <c r="S41" s="46" t="s">
        <v>19</v>
      </c>
      <c r="T41" s="46" t="s">
        <v>20</v>
      </c>
      <c r="U41" s="4"/>
    </row>
    <row r="42" spans="2:21" ht="23" thickBot="1" x14ac:dyDescent="0.6">
      <c r="B42" s="139"/>
      <c r="C42" s="143"/>
      <c r="D42" s="144"/>
      <c r="E42" s="145"/>
      <c r="F42" s="143"/>
      <c r="G42" s="144"/>
      <c r="H42" s="144"/>
      <c r="I42" s="144"/>
      <c r="J42" s="145"/>
      <c r="K42" s="139"/>
      <c r="L42" s="139"/>
      <c r="M42" s="108">
        <f t="shared" ref="M42:R42" si="3">M26-M38</f>
        <v>5016</v>
      </c>
      <c r="N42" s="108">
        <f t="shared" si="3"/>
        <v>5500</v>
      </c>
      <c r="O42" s="108">
        <f t="shared" si="3"/>
        <v>6042</v>
      </c>
      <c r="P42" s="108">
        <f t="shared" si="3"/>
        <v>6640</v>
      </c>
      <c r="Q42" s="108">
        <f t="shared" si="3"/>
        <v>7296</v>
      </c>
      <c r="R42" s="108">
        <f t="shared" si="3"/>
        <v>8008</v>
      </c>
      <c r="S42" s="108">
        <f>SUM(M42:R42)</f>
        <v>38502</v>
      </c>
      <c r="T42" s="108">
        <f>S40+S42</f>
        <v>60446</v>
      </c>
      <c r="U42" s="4"/>
    </row>
    <row r="43" spans="2:21" ht="21.65" customHeight="1" x14ac:dyDescent="0.55000000000000004">
      <c r="B43" s="138" t="s">
        <v>46</v>
      </c>
      <c r="C43" s="140" t="s">
        <v>87</v>
      </c>
      <c r="D43" s="141"/>
      <c r="E43" s="142"/>
      <c r="F43" s="146" t="s">
        <v>147</v>
      </c>
      <c r="G43" s="141"/>
      <c r="H43" s="141"/>
      <c r="I43" s="141"/>
      <c r="J43" s="142"/>
      <c r="K43" s="138"/>
      <c r="L43" s="138" t="s">
        <v>76</v>
      </c>
      <c r="M43" s="109" t="s">
        <v>5</v>
      </c>
      <c r="N43" s="109" t="s">
        <v>6</v>
      </c>
      <c r="O43" s="109" t="s">
        <v>7</v>
      </c>
      <c r="P43" s="109" t="s">
        <v>8</v>
      </c>
      <c r="Q43" s="109" t="s">
        <v>9</v>
      </c>
      <c r="R43" s="109" t="s">
        <v>10</v>
      </c>
      <c r="S43" s="109" t="s">
        <v>11</v>
      </c>
      <c r="T43" s="110"/>
      <c r="U43" s="4"/>
    </row>
    <row r="44" spans="2:21" ht="22.5" x14ac:dyDescent="0.55000000000000004">
      <c r="B44" s="129"/>
      <c r="C44" s="131"/>
      <c r="D44" s="132"/>
      <c r="E44" s="133"/>
      <c r="F44" s="131"/>
      <c r="G44" s="132"/>
      <c r="H44" s="132"/>
      <c r="I44" s="132"/>
      <c r="J44" s="133"/>
      <c r="K44" s="129"/>
      <c r="L44" s="129"/>
      <c r="M44" s="50">
        <f t="shared" ref="M44:S44" si="4">ROUND(M40/M24*100,0)</f>
        <v>30</v>
      </c>
      <c r="N44" s="50">
        <f t="shared" si="4"/>
        <v>30</v>
      </c>
      <c r="O44" s="50">
        <f t="shared" si="4"/>
        <v>30</v>
      </c>
      <c r="P44" s="50">
        <f t="shared" si="4"/>
        <v>30</v>
      </c>
      <c r="Q44" s="50">
        <f t="shared" si="4"/>
        <v>30</v>
      </c>
      <c r="R44" s="50">
        <f t="shared" si="4"/>
        <v>30</v>
      </c>
      <c r="S44" s="50">
        <f t="shared" si="4"/>
        <v>30</v>
      </c>
      <c r="T44" s="33"/>
      <c r="U44" s="4"/>
    </row>
    <row r="45" spans="2:21" ht="22.5" x14ac:dyDescent="0.55000000000000004">
      <c r="B45" s="129"/>
      <c r="C45" s="131"/>
      <c r="D45" s="132"/>
      <c r="E45" s="133"/>
      <c r="F45" s="131"/>
      <c r="G45" s="132"/>
      <c r="H45" s="132"/>
      <c r="I45" s="132"/>
      <c r="J45" s="133"/>
      <c r="K45" s="129"/>
      <c r="L45" s="129"/>
      <c r="M45" s="46" t="s">
        <v>13</v>
      </c>
      <c r="N45" s="46" t="s">
        <v>14</v>
      </c>
      <c r="O45" s="46" t="s">
        <v>15</v>
      </c>
      <c r="P45" s="46" t="s">
        <v>16</v>
      </c>
      <c r="Q45" s="46" t="s">
        <v>17</v>
      </c>
      <c r="R45" s="46" t="s">
        <v>18</v>
      </c>
      <c r="S45" s="46" t="s">
        <v>19</v>
      </c>
      <c r="T45" s="46" t="s">
        <v>20</v>
      </c>
      <c r="U45" s="4"/>
    </row>
    <row r="46" spans="2:21" ht="23" thickBot="1" x14ac:dyDescent="0.6">
      <c r="B46" s="139"/>
      <c r="C46" s="143"/>
      <c r="D46" s="144"/>
      <c r="E46" s="145"/>
      <c r="F46" s="143"/>
      <c r="G46" s="144"/>
      <c r="H46" s="144"/>
      <c r="I46" s="144"/>
      <c r="J46" s="145"/>
      <c r="K46" s="139"/>
      <c r="L46" s="139"/>
      <c r="M46" s="112">
        <f t="shared" ref="M46:T46" si="5">ROUND(M42/M26*100,0)</f>
        <v>30</v>
      </c>
      <c r="N46" s="112">
        <f t="shared" si="5"/>
        <v>30</v>
      </c>
      <c r="O46" s="112">
        <f t="shared" si="5"/>
        <v>30</v>
      </c>
      <c r="P46" s="112">
        <f t="shared" si="5"/>
        <v>30</v>
      </c>
      <c r="Q46" s="112">
        <f t="shared" si="5"/>
        <v>30</v>
      </c>
      <c r="R46" s="112">
        <f t="shared" si="5"/>
        <v>30</v>
      </c>
      <c r="S46" s="112">
        <f t="shared" si="5"/>
        <v>30</v>
      </c>
      <c r="T46" s="112">
        <f t="shared" si="5"/>
        <v>30</v>
      </c>
      <c r="U46" s="4"/>
    </row>
    <row r="47" spans="2:21" ht="21.65" customHeight="1" x14ac:dyDescent="0.55000000000000004">
      <c r="B47" s="138" t="s">
        <v>148</v>
      </c>
      <c r="C47" s="140" t="s">
        <v>74</v>
      </c>
      <c r="D47" s="141"/>
      <c r="E47" s="142"/>
      <c r="F47" s="146" t="s">
        <v>162</v>
      </c>
      <c r="G47" s="141"/>
      <c r="H47" s="141"/>
      <c r="I47" s="141"/>
      <c r="J47" s="142"/>
      <c r="K47" s="138" t="s">
        <v>21</v>
      </c>
      <c r="L47" s="138" t="s">
        <v>22</v>
      </c>
      <c r="M47" s="109" t="s">
        <v>5</v>
      </c>
      <c r="N47" s="109" t="s">
        <v>6</v>
      </c>
      <c r="O47" s="109" t="s">
        <v>7</v>
      </c>
      <c r="P47" s="109" t="s">
        <v>8</v>
      </c>
      <c r="Q47" s="109" t="s">
        <v>9</v>
      </c>
      <c r="R47" s="109" t="s">
        <v>10</v>
      </c>
      <c r="S47" s="109" t="s">
        <v>11</v>
      </c>
      <c r="T47" s="110"/>
      <c r="U47" s="4"/>
    </row>
    <row r="48" spans="2:21" ht="22.5" x14ac:dyDescent="0.55000000000000004">
      <c r="B48" s="129"/>
      <c r="C48" s="131"/>
      <c r="D48" s="132"/>
      <c r="E48" s="133"/>
      <c r="F48" s="131"/>
      <c r="G48" s="132"/>
      <c r="H48" s="132"/>
      <c r="I48" s="132"/>
      <c r="J48" s="133"/>
      <c r="K48" s="129"/>
      <c r="L48" s="129"/>
      <c r="M48" s="40">
        <f>A①_営業部_入力!M64</f>
        <v>1500</v>
      </c>
      <c r="N48" s="40">
        <f>A①_営業部_入力!N64</f>
        <v>1500</v>
      </c>
      <c r="O48" s="40">
        <f>A①_営業部_入力!O64</f>
        <v>1500</v>
      </c>
      <c r="P48" s="40">
        <f>A①_営業部_入力!P64</f>
        <v>1500</v>
      </c>
      <c r="Q48" s="40">
        <f>A①_営業部_入力!Q64</f>
        <v>1500</v>
      </c>
      <c r="R48" s="40">
        <f>A①_営業部_入力!R64</f>
        <v>1500</v>
      </c>
      <c r="S48" s="2">
        <f>SUM(M48:R48)</f>
        <v>9000</v>
      </c>
      <c r="T48" s="33"/>
      <c r="U48" s="4"/>
    </row>
    <row r="49" spans="2:21" ht="22.5" x14ac:dyDescent="0.55000000000000004">
      <c r="B49" s="129"/>
      <c r="C49" s="131"/>
      <c r="D49" s="132"/>
      <c r="E49" s="133"/>
      <c r="F49" s="131"/>
      <c r="G49" s="132"/>
      <c r="H49" s="132"/>
      <c r="I49" s="132"/>
      <c r="J49" s="133"/>
      <c r="K49" s="129"/>
      <c r="L49" s="129"/>
      <c r="M49" s="46" t="s">
        <v>13</v>
      </c>
      <c r="N49" s="46" t="s">
        <v>14</v>
      </c>
      <c r="O49" s="46" t="s">
        <v>15</v>
      </c>
      <c r="P49" s="46" t="s">
        <v>16</v>
      </c>
      <c r="Q49" s="46" t="s">
        <v>17</v>
      </c>
      <c r="R49" s="46" t="s">
        <v>18</v>
      </c>
      <c r="S49" s="46" t="s">
        <v>19</v>
      </c>
      <c r="T49" s="46" t="s">
        <v>20</v>
      </c>
      <c r="U49" s="4"/>
    </row>
    <row r="50" spans="2:21" ht="23" thickBot="1" x14ac:dyDescent="0.6">
      <c r="B50" s="139"/>
      <c r="C50" s="143"/>
      <c r="D50" s="144"/>
      <c r="E50" s="145"/>
      <c r="F50" s="143"/>
      <c r="G50" s="144"/>
      <c r="H50" s="144"/>
      <c r="I50" s="144"/>
      <c r="J50" s="145"/>
      <c r="K50" s="139"/>
      <c r="L50" s="139"/>
      <c r="M50" s="111">
        <f>A①_営業部_入力!M66</f>
        <v>1500</v>
      </c>
      <c r="N50" s="111">
        <f>A①_営業部_入力!N66</f>
        <v>1500</v>
      </c>
      <c r="O50" s="111">
        <f>A①_営業部_入力!O66</f>
        <v>1500</v>
      </c>
      <c r="P50" s="111">
        <f>A①_営業部_入力!P66</f>
        <v>1500</v>
      </c>
      <c r="Q50" s="111">
        <f>A①_営業部_入力!Q66</f>
        <v>1500</v>
      </c>
      <c r="R50" s="111">
        <f>A①_営業部_入力!R66</f>
        <v>1500</v>
      </c>
      <c r="S50" s="108">
        <f>SUM(M50:R50)</f>
        <v>9000</v>
      </c>
      <c r="T50" s="108">
        <f>S48+S50</f>
        <v>18000</v>
      </c>
      <c r="U50" s="4"/>
    </row>
    <row r="51" spans="2:21" ht="21.65" customHeight="1" x14ac:dyDescent="0.55000000000000004">
      <c r="B51" s="138" t="s">
        <v>149</v>
      </c>
      <c r="C51" s="140" t="s">
        <v>92</v>
      </c>
      <c r="D51" s="141"/>
      <c r="E51" s="142"/>
      <c r="F51" s="146" t="s">
        <v>162</v>
      </c>
      <c r="G51" s="141"/>
      <c r="H51" s="141"/>
      <c r="I51" s="141"/>
      <c r="J51" s="142"/>
      <c r="K51" s="138" t="s">
        <v>21</v>
      </c>
      <c r="L51" s="138" t="s">
        <v>22</v>
      </c>
      <c r="M51" s="109" t="s">
        <v>5</v>
      </c>
      <c r="N51" s="109" t="s">
        <v>6</v>
      </c>
      <c r="O51" s="109" t="s">
        <v>7</v>
      </c>
      <c r="P51" s="109" t="s">
        <v>8</v>
      </c>
      <c r="Q51" s="109" t="s">
        <v>9</v>
      </c>
      <c r="R51" s="109" t="s">
        <v>10</v>
      </c>
      <c r="S51" s="109" t="s">
        <v>11</v>
      </c>
      <c r="T51" s="110"/>
      <c r="U51" s="4"/>
    </row>
    <row r="52" spans="2:21" ht="22.5" x14ac:dyDescent="0.55000000000000004">
      <c r="B52" s="129"/>
      <c r="C52" s="131"/>
      <c r="D52" s="132"/>
      <c r="E52" s="133"/>
      <c r="F52" s="131"/>
      <c r="G52" s="132"/>
      <c r="H52" s="132"/>
      <c r="I52" s="132"/>
      <c r="J52" s="133"/>
      <c r="K52" s="129"/>
      <c r="L52" s="129"/>
      <c r="M52" s="40">
        <f>A①_営業部_入力!M68</f>
        <v>300</v>
      </c>
      <c r="N52" s="40">
        <f>A①_営業部_入力!N68</f>
        <v>300</v>
      </c>
      <c r="O52" s="40">
        <f>A①_営業部_入力!O68</f>
        <v>300</v>
      </c>
      <c r="P52" s="40">
        <f>A①_営業部_入力!P68</f>
        <v>300</v>
      </c>
      <c r="Q52" s="40">
        <f>A①_営業部_入力!Q68</f>
        <v>300</v>
      </c>
      <c r="R52" s="40">
        <f>A①_営業部_入力!R68</f>
        <v>300</v>
      </c>
      <c r="S52" s="2">
        <f>SUM(M52:R52)</f>
        <v>1800</v>
      </c>
      <c r="T52" s="33"/>
      <c r="U52" s="4"/>
    </row>
    <row r="53" spans="2:21" ht="22.5" x14ac:dyDescent="0.55000000000000004">
      <c r="B53" s="129"/>
      <c r="C53" s="131"/>
      <c r="D53" s="132"/>
      <c r="E53" s="133"/>
      <c r="F53" s="131"/>
      <c r="G53" s="132"/>
      <c r="H53" s="132"/>
      <c r="I53" s="132"/>
      <c r="J53" s="133"/>
      <c r="K53" s="129"/>
      <c r="L53" s="129"/>
      <c r="M53" s="46" t="s">
        <v>13</v>
      </c>
      <c r="N53" s="46" t="s">
        <v>14</v>
      </c>
      <c r="O53" s="46" t="s">
        <v>15</v>
      </c>
      <c r="P53" s="46" t="s">
        <v>16</v>
      </c>
      <c r="Q53" s="46" t="s">
        <v>17</v>
      </c>
      <c r="R53" s="46" t="s">
        <v>18</v>
      </c>
      <c r="S53" s="46" t="s">
        <v>19</v>
      </c>
      <c r="T53" s="46" t="s">
        <v>20</v>
      </c>
      <c r="U53" s="4"/>
    </row>
    <row r="54" spans="2:21" ht="23" thickBot="1" x14ac:dyDescent="0.6">
      <c r="B54" s="139"/>
      <c r="C54" s="143"/>
      <c r="D54" s="144"/>
      <c r="E54" s="145"/>
      <c r="F54" s="143"/>
      <c r="G54" s="144"/>
      <c r="H54" s="144"/>
      <c r="I54" s="144"/>
      <c r="J54" s="145"/>
      <c r="K54" s="139"/>
      <c r="L54" s="139"/>
      <c r="M54" s="111">
        <f>A①_営業部_入力!M70</f>
        <v>300</v>
      </c>
      <c r="N54" s="111">
        <f>A①_営業部_入力!N70</f>
        <v>300</v>
      </c>
      <c r="O54" s="111">
        <f>A①_営業部_入力!O70</f>
        <v>300</v>
      </c>
      <c r="P54" s="111">
        <f>A①_営業部_入力!P70</f>
        <v>300</v>
      </c>
      <c r="Q54" s="111">
        <f>A①_営業部_入力!Q70</f>
        <v>300</v>
      </c>
      <c r="R54" s="111">
        <f>A①_営業部_入力!R70</f>
        <v>300</v>
      </c>
      <c r="S54" s="108">
        <f>SUM(M54:R54)</f>
        <v>1800</v>
      </c>
      <c r="T54" s="108">
        <f>S52+S54</f>
        <v>3600</v>
      </c>
      <c r="U54" s="4"/>
    </row>
    <row r="55" spans="2:21" ht="22.5" x14ac:dyDescent="0.55000000000000004">
      <c r="B55" s="138" t="s">
        <v>84</v>
      </c>
      <c r="C55" s="140" t="s">
        <v>93</v>
      </c>
      <c r="D55" s="141"/>
      <c r="E55" s="142"/>
      <c r="F55" s="146" t="s">
        <v>150</v>
      </c>
      <c r="G55" s="141"/>
      <c r="H55" s="141"/>
      <c r="I55" s="141"/>
      <c r="J55" s="142"/>
      <c r="K55" s="138" t="s">
        <v>21</v>
      </c>
      <c r="L55" s="138" t="s">
        <v>22</v>
      </c>
      <c r="M55" s="109" t="s">
        <v>5</v>
      </c>
      <c r="N55" s="109" t="s">
        <v>6</v>
      </c>
      <c r="O55" s="109" t="s">
        <v>7</v>
      </c>
      <c r="P55" s="109" t="s">
        <v>8</v>
      </c>
      <c r="Q55" s="109" t="s">
        <v>9</v>
      </c>
      <c r="R55" s="109" t="s">
        <v>10</v>
      </c>
      <c r="S55" s="109" t="s">
        <v>11</v>
      </c>
      <c r="T55" s="110"/>
      <c r="U55" s="4"/>
    </row>
    <row r="56" spans="2:21" ht="22.5" x14ac:dyDescent="0.55000000000000004">
      <c r="B56" s="129"/>
      <c r="C56" s="131"/>
      <c r="D56" s="132"/>
      <c r="E56" s="133"/>
      <c r="F56" s="131"/>
      <c r="G56" s="132"/>
      <c r="H56" s="132"/>
      <c r="I56" s="132"/>
      <c r="J56" s="133"/>
      <c r="K56" s="129"/>
      <c r="L56" s="129"/>
      <c r="M56" s="2">
        <f>M48+M52</f>
        <v>1800</v>
      </c>
      <c r="N56" s="2">
        <f t="shared" ref="N56:R58" si="6">N48+N52</f>
        <v>1800</v>
      </c>
      <c r="O56" s="2">
        <f t="shared" si="6"/>
        <v>1800</v>
      </c>
      <c r="P56" s="2">
        <f t="shared" si="6"/>
        <v>1800</v>
      </c>
      <c r="Q56" s="2">
        <f t="shared" si="6"/>
        <v>1800</v>
      </c>
      <c r="R56" s="2">
        <f t="shared" si="6"/>
        <v>1800</v>
      </c>
      <c r="S56" s="2">
        <f>SUM(M56:R56)</f>
        <v>10800</v>
      </c>
      <c r="T56" s="33"/>
      <c r="U56" s="4"/>
    </row>
    <row r="57" spans="2:21" ht="22.5" x14ac:dyDescent="0.55000000000000004">
      <c r="B57" s="129"/>
      <c r="C57" s="131"/>
      <c r="D57" s="132"/>
      <c r="E57" s="133"/>
      <c r="F57" s="131"/>
      <c r="G57" s="132"/>
      <c r="H57" s="132"/>
      <c r="I57" s="132"/>
      <c r="J57" s="133"/>
      <c r="K57" s="129"/>
      <c r="L57" s="129"/>
      <c r="M57" s="46" t="s">
        <v>13</v>
      </c>
      <c r="N57" s="46" t="s">
        <v>14</v>
      </c>
      <c r="O57" s="46" t="s">
        <v>15</v>
      </c>
      <c r="P57" s="46" t="s">
        <v>16</v>
      </c>
      <c r="Q57" s="46" t="s">
        <v>17</v>
      </c>
      <c r="R57" s="46" t="s">
        <v>18</v>
      </c>
      <c r="S57" s="46" t="s">
        <v>19</v>
      </c>
      <c r="T57" s="46" t="s">
        <v>20</v>
      </c>
      <c r="U57" s="4"/>
    </row>
    <row r="58" spans="2:21" ht="23" thickBot="1" x14ac:dyDescent="0.6">
      <c r="B58" s="139"/>
      <c r="C58" s="143"/>
      <c r="D58" s="144"/>
      <c r="E58" s="145"/>
      <c r="F58" s="143"/>
      <c r="G58" s="144"/>
      <c r="H58" s="144"/>
      <c r="I58" s="144"/>
      <c r="J58" s="145"/>
      <c r="K58" s="139"/>
      <c r="L58" s="139"/>
      <c r="M58" s="108">
        <f>M50+M54</f>
        <v>1800</v>
      </c>
      <c r="N58" s="108">
        <f t="shared" si="6"/>
        <v>1800</v>
      </c>
      <c r="O58" s="108">
        <f t="shared" si="6"/>
        <v>1800</v>
      </c>
      <c r="P58" s="108">
        <f t="shared" si="6"/>
        <v>1800</v>
      </c>
      <c r="Q58" s="108">
        <f t="shared" si="6"/>
        <v>1800</v>
      </c>
      <c r="R58" s="108">
        <f t="shared" si="6"/>
        <v>1800</v>
      </c>
      <c r="S58" s="108">
        <f>SUM(M58:R58)</f>
        <v>10800</v>
      </c>
      <c r="T58" s="108">
        <f>S56+S58</f>
        <v>21600</v>
      </c>
      <c r="U58" s="4"/>
    </row>
    <row r="59" spans="2:21" ht="22.5" x14ac:dyDescent="0.55000000000000004">
      <c r="B59" s="138" t="s">
        <v>151</v>
      </c>
      <c r="C59" s="140" t="s">
        <v>95</v>
      </c>
      <c r="D59" s="141"/>
      <c r="E59" s="142"/>
      <c r="F59" s="146" t="s">
        <v>152</v>
      </c>
      <c r="G59" s="141"/>
      <c r="H59" s="141"/>
      <c r="I59" s="141"/>
      <c r="J59" s="142"/>
      <c r="K59" s="138" t="s">
        <v>21</v>
      </c>
      <c r="L59" s="138" t="s">
        <v>22</v>
      </c>
      <c r="M59" s="109" t="s">
        <v>5</v>
      </c>
      <c r="N59" s="109" t="s">
        <v>6</v>
      </c>
      <c r="O59" s="109" t="s">
        <v>7</v>
      </c>
      <c r="P59" s="109" t="s">
        <v>8</v>
      </c>
      <c r="Q59" s="109" t="s">
        <v>9</v>
      </c>
      <c r="R59" s="109" t="s">
        <v>10</v>
      </c>
      <c r="S59" s="109" t="s">
        <v>11</v>
      </c>
      <c r="T59" s="110"/>
      <c r="U59" s="4"/>
    </row>
    <row r="60" spans="2:21" ht="22.5" x14ac:dyDescent="0.55000000000000004">
      <c r="B60" s="129"/>
      <c r="C60" s="131"/>
      <c r="D60" s="132"/>
      <c r="E60" s="133"/>
      <c r="F60" s="131"/>
      <c r="G60" s="132"/>
      <c r="H60" s="132"/>
      <c r="I60" s="132"/>
      <c r="J60" s="133"/>
      <c r="K60" s="129"/>
      <c r="L60" s="129"/>
      <c r="M60" s="2">
        <f>M40-M56</f>
        <v>1050</v>
      </c>
      <c r="N60" s="2">
        <f t="shared" ref="N60:R62" si="7">N40-N56</f>
        <v>1335</v>
      </c>
      <c r="O60" s="2">
        <f t="shared" si="7"/>
        <v>1648</v>
      </c>
      <c r="P60" s="2">
        <f t="shared" si="7"/>
        <v>1990</v>
      </c>
      <c r="Q60" s="2">
        <f t="shared" si="7"/>
        <v>2361</v>
      </c>
      <c r="R60" s="2">
        <f t="shared" si="7"/>
        <v>2760</v>
      </c>
      <c r="S60" s="2">
        <f>SUM(M60:R60)</f>
        <v>11144</v>
      </c>
      <c r="T60" s="33"/>
      <c r="U60" s="4"/>
    </row>
    <row r="61" spans="2:21" ht="22.5" x14ac:dyDescent="0.55000000000000004">
      <c r="B61" s="129"/>
      <c r="C61" s="131"/>
      <c r="D61" s="132"/>
      <c r="E61" s="133"/>
      <c r="F61" s="131"/>
      <c r="G61" s="132"/>
      <c r="H61" s="132"/>
      <c r="I61" s="132"/>
      <c r="J61" s="133"/>
      <c r="K61" s="129"/>
      <c r="L61" s="129"/>
      <c r="M61" s="46" t="s">
        <v>13</v>
      </c>
      <c r="N61" s="46" t="s">
        <v>14</v>
      </c>
      <c r="O61" s="46" t="s">
        <v>15</v>
      </c>
      <c r="P61" s="46" t="s">
        <v>16</v>
      </c>
      <c r="Q61" s="46" t="s">
        <v>17</v>
      </c>
      <c r="R61" s="46" t="s">
        <v>18</v>
      </c>
      <c r="S61" s="46" t="s">
        <v>19</v>
      </c>
      <c r="T61" s="46" t="s">
        <v>20</v>
      </c>
      <c r="U61" s="4"/>
    </row>
    <row r="62" spans="2:21" ht="23" thickBot="1" x14ac:dyDescent="0.6">
      <c r="B62" s="139"/>
      <c r="C62" s="143"/>
      <c r="D62" s="144"/>
      <c r="E62" s="145"/>
      <c r="F62" s="143"/>
      <c r="G62" s="144"/>
      <c r="H62" s="144"/>
      <c r="I62" s="144"/>
      <c r="J62" s="145"/>
      <c r="K62" s="139"/>
      <c r="L62" s="139"/>
      <c r="M62" s="108">
        <f>M42-M58</f>
        <v>3216</v>
      </c>
      <c r="N62" s="108">
        <f t="shared" si="7"/>
        <v>3700</v>
      </c>
      <c r="O62" s="108">
        <f t="shared" si="7"/>
        <v>4242</v>
      </c>
      <c r="P62" s="108">
        <f t="shared" si="7"/>
        <v>4840</v>
      </c>
      <c r="Q62" s="108">
        <f t="shared" si="7"/>
        <v>5496</v>
      </c>
      <c r="R62" s="108">
        <f t="shared" si="7"/>
        <v>6208</v>
      </c>
      <c r="S62" s="108">
        <f>SUM(M62:R62)</f>
        <v>27702</v>
      </c>
      <c r="T62" s="108">
        <f>S60+S62</f>
        <v>38846</v>
      </c>
      <c r="U62" s="4"/>
    </row>
    <row r="63" spans="2:21" ht="22.5" x14ac:dyDescent="0.55000000000000004">
      <c r="B63" s="129" t="s">
        <v>90</v>
      </c>
      <c r="C63" s="131" t="s">
        <v>96</v>
      </c>
      <c r="D63" s="132"/>
      <c r="E63" s="133"/>
      <c r="F63" s="137" t="s">
        <v>153</v>
      </c>
      <c r="G63" s="132"/>
      <c r="H63" s="132"/>
      <c r="I63" s="132"/>
      <c r="J63" s="133"/>
      <c r="K63" s="129"/>
      <c r="L63" s="129" t="s">
        <v>76</v>
      </c>
      <c r="M63" s="81" t="s">
        <v>5</v>
      </c>
      <c r="N63" s="81" t="s">
        <v>6</v>
      </c>
      <c r="O63" s="81" t="s">
        <v>7</v>
      </c>
      <c r="P63" s="81" t="s">
        <v>8</v>
      </c>
      <c r="Q63" s="81" t="s">
        <v>9</v>
      </c>
      <c r="R63" s="81" t="s">
        <v>10</v>
      </c>
      <c r="S63" s="81" t="s">
        <v>11</v>
      </c>
      <c r="T63" s="33"/>
      <c r="U63" s="4"/>
    </row>
    <row r="64" spans="2:21" ht="22.5" x14ac:dyDescent="0.55000000000000004">
      <c r="B64" s="129"/>
      <c r="C64" s="131"/>
      <c r="D64" s="132"/>
      <c r="E64" s="133"/>
      <c r="F64" s="131"/>
      <c r="G64" s="132"/>
      <c r="H64" s="132"/>
      <c r="I64" s="132"/>
      <c r="J64" s="133"/>
      <c r="K64" s="129"/>
      <c r="L64" s="129"/>
      <c r="M64" s="50">
        <f t="shared" ref="M64:S64" si="8">ROUND(M60/M24*100,0)</f>
        <v>11</v>
      </c>
      <c r="N64" s="50">
        <f t="shared" si="8"/>
        <v>13</v>
      </c>
      <c r="O64" s="50">
        <f t="shared" si="8"/>
        <v>14</v>
      </c>
      <c r="P64" s="50">
        <f t="shared" si="8"/>
        <v>16</v>
      </c>
      <c r="Q64" s="50">
        <f t="shared" si="8"/>
        <v>17</v>
      </c>
      <c r="R64" s="50">
        <f t="shared" si="8"/>
        <v>18</v>
      </c>
      <c r="S64" s="50">
        <f t="shared" si="8"/>
        <v>15</v>
      </c>
      <c r="T64" s="33"/>
      <c r="U64" s="4"/>
    </row>
    <row r="65" spans="1:21" ht="22.5" x14ac:dyDescent="0.55000000000000004">
      <c r="B65" s="129"/>
      <c r="C65" s="131"/>
      <c r="D65" s="132"/>
      <c r="E65" s="133"/>
      <c r="F65" s="131"/>
      <c r="G65" s="132"/>
      <c r="H65" s="132"/>
      <c r="I65" s="132"/>
      <c r="J65" s="133"/>
      <c r="K65" s="129"/>
      <c r="L65" s="129"/>
      <c r="M65" s="46" t="s">
        <v>13</v>
      </c>
      <c r="N65" s="46" t="s">
        <v>14</v>
      </c>
      <c r="O65" s="46" t="s">
        <v>15</v>
      </c>
      <c r="P65" s="46" t="s">
        <v>16</v>
      </c>
      <c r="Q65" s="46" t="s">
        <v>17</v>
      </c>
      <c r="R65" s="46" t="s">
        <v>18</v>
      </c>
      <c r="S65" s="46" t="s">
        <v>19</v>
      </c>
      <c r="T65" s="46" t="s">
        <v>20</v>
      </c>
      <c r="U65" s="4"/>
    </row>
    <row r="66" spans="1:21" ht="22.5" x14ac:dyDescent="0.55000000000000004">
      <c r="B66" s="130"/>
      <c r="C66" s="134"/>
      <c r="D66" s="135"/>
      <c r="E66" s="136"/>
      <c r="F66" s="134"/>
      <c r="G66" s="135"/>
      <c r="H66" s="135"/>
      <c r="I66" s="135"/>
      <c r="J66" s="136"/>
      <c r="K66" s="130"/>
      <c r="L66" s="130"/>
      <c r="M66" s="50">
        <f t="shared" ref="M66:T66" si="9">ROUND(M62/M26*100,0)</f>
        <v>19</v>
      </c>
      <c r="N66" s="50">
        <f t="shared" si="9"/>
        <v>20</v>
      </c>
      <c r="O66" s="50">
        <f t="shared" si="9"/>
        <v>21</v>
      </c>
      <c r="P66" s="50">
        <f t="shared" si="9"/>
        <v>22</v>
      </c>
      <c r="Q66" s="50">
        <f t="shared" si="9"/>
        <v>23</v>
      </c>
      <c r="R66" s="50">
        <f t="shared" si="9"/>
        <v>23</v>
      </c>
      <c r="S66" s="50">
        <f t="shared" si="9"/>
        <v>22</v>
      </c>
      <c r="T66" s="50">
        <f t="shared" si="9"/>
        <v>19</v>
      </c>
      <c r="U66" s="4"/>
    </row>
    <row r="67" spans="1:21" x14ac:dyDescent="0.55000000000000004">
      <c r="A67" s="4"/>
      <c r="B67" s="4"/>
      <c r="C67" s="4"/>
      <c r="D67" s="4"/>
      <c r="E67" s="4"/>
      <c r="F67" s="4"/>
      <c r="G67" s="4"/>
      <c r="H67" s="4"/>
      <c r="I67" s="4"/>
      <c r="J67" s="4"/>
      <c r="K67" s="4"/>
      <c r="L67" s="4"/>
      <c r="M67" s="4"/>
      <c r="N67" s="4"/>
      <c r="O67" s="4"/>
      <c r="P67" s="4"/>
      <c r="Q67" s="4"/>
      <c r="R67" s="4"/>
      <c r="S67" s="4"/>
      <c r="T67" s="4"/>
      <c r="U67" s="4"/>
    </row>
  </sheetData>
  <mergeCells count="77">
    <mergeCell ref="B19:C19"/>
    <mergeCell ref="B2:I2"/>
    <mergeCell ref="J2:L2"/>
    <mergeCell ref="B4:T4"/>
    <mergeCell ref="B5:T5"/>
    <mergeCell ref="C7:E7"/>
    <mergeCell ref="G7:I7"/>
    <mergeCell ref="B9:T9"/>
    <mergeCell ref="B11:T11"/>
    <mergeCell ref="D15:E15"/>
    <mergeCell ref="D16:E16"/>
    <mergeCell ref="D17:E17"/>
    <mergeCell ref="R20:S20"/>
    <mergeCell ref="B22:T22"/>
    <mergeCell ref="C23:E23"/>
    <mergeCell ref="F23:J23"/>
    <mergeCell ref="B20:C20"/>
    <mergeCell ref="D20:G20"/>
    <mergeCell ref="H20:K20"/>
    <mergeCell ref="L20:M20"/>
    <mergeCell ref="N20:O20"/>
    <mergeCell ref="P20:Q20"/>
    <mergeCell ref="B24:B26"/>
    <mergeCell ref="C24:E26"/>
    <mergeCell ref="F24:J26"/>
    <mergeCell ref="K24:K26"/>
    <mergeCell ref="L24:L26"/>
    <mergeCell ref="B27:B30"/>
    <mergeCell ref="C27:E30"/>
    <mergeCell ref="F27:J30"/>
    <mergeCell ref="K27:K30"/>
    <mergeCell ref="L27:L30"/>
    <mergeCell ref="B31:B34"/>
    <mergeCell ref="C31:E34"/>
    <mergeCell ref="F31:J34"/>
    <mergeCell ref="K31:K34"/>
    <mergeCell ref="L31:L34"/>
    <mergeCell ref="B39:B42"/>
    <mergeCell ref="C39:E42"/>
    <mergeCell ref="F39:J42"/>
    <mergeCell ref="K39:K42"/>
    <mergeCell ref="L39:L42"/>
    <mergeCell ref="B35:B38"/>
    <mergeCell ref="C35:E38"/>
    <mergeCell ref="F35:J38"/>
    <mergeCell ref="K35:K38"/>
    <mergeCell ref="L35:L38"/>
    <mergeCell ref="B47:B50"/>
    <mergeCell ref="C47:E50"/>
    <mergeCell ref="F47:J50"/>
    <mergeCell ref="K47:K50"/>
    <mergeCell ref="L47:L50"/>
    <mergeCell ref="B43:B46"/>
    <mergeCell ref="C43:E46"/>
    <mergeCell ref="F43:J46"/>
    <mergeCell ref="K43:K46"/>
    <mergeCell ref="L43:L46"/>
    <mergeCell ref="B55:B58"/>
    <mergeCell ref="C55:E58"/>
    <mergeCell ref="F55:J58"/>
    <mergeCell ref="K55:K58"/>
    <mergeCell ref="L55:L58"/>
    <mergeCell ref="B51:B54"/>
    <mergeCell ref="C51:E54"/>
    <mergeCell ref="F51:J54"/>
    <mergeCell ref="K51:K54"/>
    <mergeCell ref="L51:L54"/>
    <mergeCell ref="B63:B66"/>
    <mergeCell ref="C63:E66"/>
    <mergeCell ref="F63:J66"/>
    <mergeCell ref="K63:K66"/>
    <mergeCell ref="L63:L66"/>
    <mergeCell ref="B59:B62"/>
    <mergeCell ref="C59:E62"/>
    <mergeCell ref="F59:J62"/>
    <mergeCell ref="K59:K62"/>
    <mergeCell ref="L59:L62"/>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51"/>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51" t="s">
        <v>27</v>
      </c>
      <c r="C2" s="151"/>
      <c r="D2" s="151"/>
      <c r="E2" s="151"/>
      <c r="F2" s="151"/>
      <c r="G2" s="151"/>
      <c r="H2" s="151"/>
      <c r="I2" s="151"/>
      <c r="J2" s="198" t="str">
        <f>A①_営業部_入力!J2</f>
        <v>第4-3問</v>
      </c>
      <c r="K2" s="198"/>
      <c r="L2" s="198"/>
      <c r="M2" s="41" t="str">
        <f>A①_営業部_入力!M2</f>
        <v>部門別月次予算PL（その４-3）</v>
      </c>
      <c r="N2" s="41"/>
      <c r="O2" s="41"/>
      <c r="P2" s="41"/>
      <c r="Q2" s="41"/>
      <c r="R2" s="41"/>
      <c r="S2" s="41"/>
      <c r="T2" s="7"/>
    </row>
    <row r="3" spans="2:20" ht="31.5" x14ac:dyDescent="1.05">
      <c r="B3" s="8"/>
      <c r="C3" s="30" t="s">
        <v>34</v>
      </c>
      <c r="D3" s="8"/>
      <c r="E3" s="8"/>
      <c r="F3" s="8"/>
      <c r="G3" s="30" t="str">
        <f>A②_営業部_出力!G3</f>
        <v>出力画面</v>
      </c>
      <c r="H3" s="8"/>
      <c r="I3" s="8"/>
      <c r="J3" s="42" t="s">
        <v>55</v>
      </c>
      <c r="K3" s="9"/>
      <c r="L3" s="9"/>
      <c r="M3" s="9"/>
      <c r="N3" s="9"/>
      <c r="O3" s="9"/>
      <c r="P3" s="9"/>
      <c r="Q3" s="9"/>
      <c r="R3" s="9"/>
      <c r="S3" s="9"/>
      <c r="T3" s="10"/>
    </row>
    <row r="4" spans="2:20" ht="22.5" x14ac:dyDescent="0.55000000000000004">
      <c r="B4" s="153" t="s">
        <v>0</v>
      </c>
      <c r="C4" s="154"/>
      <c r="D4" s="154"/>
      <c r="E4" s="154"/>
      <c r="F4" s="154"/>
      <c r="G4" s="154"/>
      <c r="H4" s="154"/>
      <c r="I4" s="154"/>
      <c r="J4" s="154"/>
      <c r="K4" s="154"/>
      <c r="L4" s="154"/>
      <c r="M4" s="154"/>
      <c r="N4" s="154"/>
      <c r="O4" s="154"/>
      <c r="P4" s="154"/>
      <c r="Q4" s="154"/>
      <c r="R4" s="154"/>
      <c r="S4" s="154"/>
      <c r="T4" s="155"/>
    </row>
    <row r="5" spans="2:20" ht="67.75" customHeight="1" x14ac:dyDescent="0.55000000000000004">
      <c r="B5" s="156" t="s">
        <v>57</v>
      </c>
      <c r="C5" s="157"/>
      <c r="D5" s="157"/>
      <c r="E5" s="157"/>
      <c r="F5" s="157"/>
      <c r="G5" s="157"/>
      <c r="H5" s="157"/>
      <c r="I5" s="157"/>
      <c r="J5" s="157"/>
      <c r="K5" s="157"/>
      <c r="L5" s="157"/>
      <c r="M5" s="157"/>
      <c r="N5" s="157"/>
      <c r="O5" s="157"/>
      <c r="P5" s="157"/>
      <c r="Q5" s="157"/>
      <c r="R5" s="157"/>
      <c r="S5" s="157"/>
      <c r="T5" s="158"/>
    </row>
    <row r="6" spans="2:20" ht="6" customHeight="1" x14ac:dyDescent="0.55000000000000004"/>
    <row r="7" spans="2:20" ht="28.5" x14ac:dyDescent="0.95">
      <c r="B7" s="12">
        <v>1</v>
      </c>
      <c r="C7" s="147" t="s">
        <v>53</v>
      </c>
      <c r="D7" s="148"/>
      <c r="E7" s="149"/>
      <c r="F7" s="11">
        <v>1</v>
      </c>
      <c r="G7" s="150" t="s">
        <v>457</v>
      </c>
      <c r="H7" s="150"/>
      <c r="I7" s="15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56"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57"/>
      <c r="D9" s="157"/>
      <c r="E9" s="157"/>
      <c r="F9" s="157"/>
      <c r="G9" s="157"/>
      <c r="H9" s="157"/>
      <c r="I9" s="157"/>
      <c r="J9" s="157"/>
      <c r="K9" s="157"/>
      <c r="L9" s="157"/>
      <c r="M9" s="157"/>
      <c r="N9" s="157"/>
      <c r="O9" s="157"/>
      <c r="P9" s="157"/>
      <c r="Q9" s="157"/>
      <c r="R9" s="157"/>
      <c r="S9" s="157"/>
      <c r="T9" s="158"/>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56"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57"/>
      <c r="D11" s="157"/>
      <c r="E11" s="157"/>
      <c r="F11" s="157"/>
      <c r="G11" s="157"/>
      <c r="H11" s="157"/>
      <c r="I11" s="157"/>
      <c r="J11" s="157"/>
      <c r="K11" s="157"/>
      <c r="L11" s="157"/>
      <c r="M11" s="157"/>
      <c r="N11" s="157"/>
      <c r="O11" s="157"/>
      <c r="P11" s="157"/>
      <c r="Q11" s="157"/>
      <c r="R11" s="157"/>
      <c r="S11" s="157"/>
      <c r="T11" s="158"/>
    </row>
    <row r="12" spans="2:20" ht="19.75" customHeight="1" x14ac:dyDescent="0.55000000000000004">
      <c r="B12" s="47"/>
      <c r="C12" s="48"/>
      <c r="D12" s="48"/>
      <c r="E12" s="48"/>
      <c r="F12" s="48"/>
      <c r="G12" s="48"/>
      <c r="H12" s="48"/>
      <c r="I12" s="48"/>
      <c r="J12" s="48"/>
      <c r="K12" s="48"/>
      <c r="L12" s="48"/>
      <c r="M12" s="48"/>
      <c r="N12" s="48"/>
      <c r="O12" s="48"/>
      <c r="P12" s="48"/>
      <c r="Q12" s="48"/>
      <c r="R12" s="48"/>
      <c r="S12" s="48"/>
      <c r="T12" s="49"/>
    </row>
    <row r="13" spans="2:20" ht="19.75" customHeight="1" thickBot="1" x14ac:dyDescent="0.6">
      <c r="B13" s="47"/>
      <c r="C13" s="48" t="s">
        <v>61</v>
      </c>
      <c r="D13" s="48"/>
      <c r="E13" s="48"/>
      <c r="F13" s="48"/>
      <c r="G13" s="48"/>
      <c r="H13" s="48"/>
      <c r="I13" s="48"/>
      <c r="J13" s="48"/>
      <c r="K13" s="48"/>
      <c r="L13" s="48"/>
      <c r="M13" s="48"/>
      <c r="N13" s="48"/>
      <c r="O13" s="48"/>
      <c r="P13" s="48"/>
      <c r="Q13" s="48"/>
      <c r="R13" s="48"/>
      <c r="S13" s="48"/>
      <c r="T13" s="49"/>
    </row>
    <row r="14" spans="2:20" ht="19.75" customHeight="1" thickBot="1" x14ac:dyDescent="0.6">
      <c r="B14" s="47"/>
      <c r="C14" s="43" t="s">
        <v>56</v>
      </c>
      <c r="D14" s="48"/>
      <c r="E14" s="48"/>
      <c r="F14" s="48"/>
      <c r="G14" s="48"/>
      <c r="H14" s="48"/>
      <c r="I14" s="48"/>
      <c r="J14" s="48"/>
      <c r="K14" s="48"/>
      <c r="L14" s="48"/>
      <c r="M14" s="48"/>
      <c r="N14" s="48"/>
      <c r="O14" s="48"/>
      <c r="P14" s="48"/>
      <c r="Q14" s="48"/>
      <c r="R14" s="48"/>
      <c r="S14" s="48"/>
      <c r="T14" s="49"/>
    </row>
    <row r="15" spans="2:20" ht="19.75" customHeight="1" thickBot="1" x14ac:dyDescent="0.6">
      <c r="B15" s="47"/>
      <c r="C15" s="48"/>
      <c r="D15" s="183" t="s">
        <v>60</v>
      </c>
      <c r="E15" s="184"/>
      <c r="F15" s="48"/>
      <c r="G15" s="48" t="s">
        <v>73</v>
      </c>
      <c r="H15" s="48"/>
      <c r="I15" s="48"/>
      <c r="J15" s="48"/>
      <c r="K15" s="48"/>
      <c r="L15" s="48"/>
      <c r="M15" s="48"/>
      <c r="N15" s="48"/>
      <c r="O15" s="48"/>
      <c r="P15" s="48"/>
      <c r="Q15" s="48"/>
      <c r="R15" s="48"/>
      <c r="S15" s="48"/>
      <c r="T15" s="49"/>
    </row>
    <row r="16" spans="2:20" ht="19.75" customHeight="1" thickBot="1" x14ac:dyDescent="0.6">
      <c r="B16" s="47"/>
      <c r="C16" s="48"/>
      <c r="D16" s="181" t="s">
        <v>62</v>
      </c>
      <c r="E16" s="182"/>
      <c r="F16" s="48"/>
      <c r="G16" s="48" t="s">
        <v>97</v>
      </c>
      <c r="H16" s="48"/>
      <c r="I16" s="48"/>
      <c r="J16" s="48"/>
      <c r="K16" s="48"/>
      <c r="L16" s="48"/>
      <c r="M16" s="48"/>
      <c r="N16" s="48"/>
      <c r="O16" s="48"/>
      <c r="P16" s="48"/>
      <c r="Q16" s="48"/>
      <c r="R16" s="48"/>
      <c r="S16" s="48"/>
      <c r="T16" s="49"/>
    </row>
    <row r="17" spans="2:21" ht="19.75" customHeight="1" thickBot="1" x14ac:dyDescent="0.6">
      <c r="B17" s="47"/>
      <c r="C17" s="48"/>
      <c r="D17" s="173" t="s">
        <v>63</v>
      </c>
      <c r="E17" s="174"/>
      <c r="F17" s="48"/>
      <c r="G17" s="48" t="s">
        <v>97</v>
      </c>
      <c r="H17" s="48"/>
      <c r="I17" s="48"/>
      <c r="J17" s="48"/>
      <c r="K17" s="48"/>
      <c r="L17" s="48"/>
      <c r="M17" s="48"/>
      <c r="N17" s="48"/>
      <c r="O17" s="48"/>
      <c r="P17" s="48"/>
      <c r="Q17" s="48"/>
      <c r="R17" s="48"/>
      <c r="S17" s="48"/>
      <c r="T17" s="49"/>
    </row>
    <row r="18" spans="2:21" ht="19.75" customHeight="1" thickBot="1" x14ac:dyDescent="0.6">
      <c r="B18" s="47"/>
      <c r="C18" s="48"/>
      <c r="D18" s="48"/>
      <c r="E18" s="48"/>
      <c r="F18" s="48"/>
      <c r="G18" s="48"/>
      <c r="H18" s="48"/>
      <c r="I18" s="48"/>
      <c r="J18" s="48"/>
      <c r="K18" s="48"/>
      <c r="L18" s="48"/>
      <c r="M18" s="48"/>
      <c r="N18" s="48"/>
      <c r="O18" s="48"/>
      <c r="P18" s="48"/>
      <c r="Q18" s="48"/>
      <c r="R18" s="48"/>
      <c r="S18" s="48"/>
      <c r="T18" s="49"/>
    </row>
    <row r="19" spans="2:21" ht="19.75" customHeight="1" thickBot="1" x14ac:dyDescent="0.6">
      <c r="B19" s="173" t="s">
        <v>64</v>
      </c>
      <c r="C19" s="174"/>
      <c r="D19" s="48"/>
      <c r="E19" s="48"/>
      <c r="F19" s="48"/>
      <c r="G19" s="48"/>
      <c r="H19" s="48"/>
      <c r="I19" s="48"/>
      <c r="J19" s="48"/>
      <c r="K19" s="48"/>
      <c r="L19" s="48"/>
      <c r="M19" s="48"/>
      <c r="N19" s="48"/>
      <c r="O19" s="48"/>
      <c r="P19" s="48"/>
      <c r="Q19" s="48"/>
      <c r="R19" s="48"/>
      <c r="S19" s="48"/>
      <c r="T19" s="49"/>
    </row>
    <row r="20" spans="2:21" ht="19.75" customHeight="1" thickBot="1" x14ac:dyDescent="0.6">
      <c r="B20" s="183" t="s">
        <v>65</v>
      </c>
      <c r="C20" s="184"/>
      <c r="D20" s="183" t="s">
        <v>66</v>
      </c>
      <c r="E20" s="185"/>
      <c r="F20" s="185"/>
      <c r="G20" s="184"/>
      <c r="H20" s="173" t="s">
        <v>67</v>
      </c>
      <c r="I20" s="186"/>
      <c r="J20" s="186"/>
      <c r="K20" s="174"/>
      <c r="L20" s="183" t="s">
        <v>68</v>
      </c>
      <c r="M20" s="184"/>
      <c r="N20" s="181" t="s">
        <v>69</v>
      </c>
      <c r="O20" s="182"/>
      <c r="P20" s="173" t="s">
        <v>70</v>
      </c>
      <c r="Q20" s="174"/>
      <c r="R20" s="173" t="s">
        <v>71</v>
      </c>
      <c r="S20" s="174"/>
      <c r="T20" s="49"/>
    </row>
    <row r="21" spans="2:21" ht="19.75" customHeight="1" thickBot="1" x14ac:dyDescent="0.6">
      <c r="B21" s="47"/>
      <c r="C21" s="48"/>
      <c r="D21" s="48"/>
      <c r="E21" s="48"/>
      <c r="F21" s="48"/>
      <c r="G21" s="48"/>
      <c r="H21" s="48"/>
      <c r="I21" s="48"/>
      <c r="J21" s="48"/>
      <c r="K21" s="48"/>
      <c r="L21" s="48"/>
      <c r="M21" s="48"/>
      <c r="N21" s="48"/>
      <c r="O21" s="48"/>
      <c r="P21" s="48"/>
      <c r="Q21" s="48"/>
      <c r="R21" s="48"/>
      <c r="S21" s="48"/>
      <c r="T21" s="49"/>
    </row>
    <row r="22" spans="2:21" ht="29" thickBot="1" x14ac:dyDescent="0.6">
      <c r="B22" s="175" t="s">
        <v>159</v>
      </c>
      <c r="C22" s="176"/>
      <c r="D22" s="176"/>
      <c r="E22" s="176"/>
      <c r="F22" s="176"/>
      <c r="G22" s="176"/>
      <c r="H22" s="176"/>
      <c r="I22" s="176"/>
      <c r="J22" s="176"/>
      <c r="K22" s="176"/>
      <c r="L22" s="176"/>
      <c r="M22" s="176"/>
      <c r="N22" s="176"/>
      <c r="O22" s="176"/>
      <c r="P22" s="176"/>
      <c r="Q22" s="176"/>
      <c r="R22" s="176"/>
      <c r="S22" s="176"/>
      <c r="T22" s="177"/>
    </row>
    <row r="23" spans="2:21" ht="22.5" x14ac:dyDescent="0.55000000000000004">
      <c r="B23" s="38" t="s">
        <v>1</v>
      </c>
      <c r="C23" s="178" t="s">
        <v>2</v>
      </c>
      <c r="D23" s="179"/>
      <c r="E23" s="180"/>
      <c r="F23" s="178" t="s">
        <v>12</v>
      </c>
      <c r="G23" s="179"/>
      <c r="H23" s="179"/>
      <c r="I23" s="179"/>
      <c r="J23" s="180"/>
      <c r="K23" s="45" t="s">
        <v>3</v>
      </c>
      <c r="L23" s="45" t="s">
        <v>4</v>
      </c>
      <c r="M23" s="46" t="s">
        <v>5</v>
      </c>
      <c r="N23" s="46" t="s">
        <v>6</v>
      </c>
      <c r="O23" s="46" t="s">
        <v>7</v>
      </c>
      <c r="P23" s="46" t="s">
        <v>8</v>
      </c>
      <c r="Q23" s="46" t="s">
        <v>9</v>
      </c>
      <c r="R23" s="46" t="s">
        <v>10</v>
      </c>
      <c r="S23" s="46" t="s">
        <v>11</v>
      </c>
      <c r="T23" s="37"/>
    </row>
    <row r="24" spans="2:21" ht="22.5" x14ac:dyDescent="0.55000000000000004">
      <c r="B24" s="129" t="s">
        <v>143</v>
      </c>
      <c r="C24" s="131" t="s">
        <v>155</v>
      </c>
      <c r="D24" s="132"/>
      <c r="E24" s="133"/>
      <c r="F24" s="137" t="s">
        <v>163</v>
      </c>
      <c r="G24" s="132"/>
      <c r="H24" s="132"/>
      <c r="I24" s="132"/>
      <c r="J24" s="133"/>
      <c r="K24" s="129" t="s">
        <v>21</v>
      </c>
      <c r="L24" s="129" t="s">
        <v>22</v>
      </c>
      <c r="M24" s="40">
        <f>A①_購買部_入力!M56</f>
        <v>17100</v>
      </c>
      <c r="N24" s="40">
        <f>A①_購買部_入力!N56</f>
        <v>17100</v>
      </c>
      <c r="O24" s="40">
        <f>A①_購買部_入力!O56</f>
        <v>17100</v>
      </c>
      <c r="P24" s="40">
        <f>A①_購買部_入力!P56</f>
        <v>17100</v>
      </c>
      <c r="Q24" s="40">
        <f>A①_購買部_入力!Q56</f>
        <v>17100</v>
      </c>
      <c r="R24" s="40">
        <f>A①_購買部_入力!R56</f>
        <v>17100</v>
      </c>
      <c r="S24" s="2">
        <f>SUM(M24:R24)</f>
        <v>102600</v>
      </c>
      <c r="T24" s="33"/>
    </row>
    <row r="25" spans="2:21" ht="22.5" x14ac:dyDescent="0.55000000000000004">
      <c r="B25" s="129"/>
      <c r="C25" s="131"/>
      <c r="D25" s="132"/>
      <c r="E25" s="133"/>
      <c r="F25" s="131"/>
      <c r="G25" s="132"/>
      <c r="H25" s="132"/>
      <c r="I25" s="132"/>
      <c r="J25" s="133"/>
      <c r="K25" s="129"/>
      <c r="L25" s="129"/>
      <c r="M25" s="46" t="s">
        <v>13</v>
      </c>
      <c r="N25" s="46" t="s">
        <v>14</v>
      </c>
      <c r="O25" s="46" t="s">
        <v>15</v>
      </c>
      <c r="P25" s="46" t="s">
        <v>16</v>
      </c>
      <c r="Q25" s="46" t="s">
        <v>17</v>
      </c>
      <c r="R25" s="46" t="s">
        <v>18</v>
      </c>
      <c r="S25" s="46" t="s">
        <v>19</v>
      </c>
      <c r="T25" s="46" t="s">
        <v>20</v>
      </c>
      <c r="U25" s="3"/>
    </row>
    <row r="26" spans="2:21" ht="23" thickBot="1" x14ac:dyDescent="0.6">
      <c r="B26" s="139"/>
      <c r="C26" s="143"/>
      <c r="D26" s="144"/>
      <c r="E26" s="145"/>
      <c r="F26" s="143"/>
      <c r="G26" s="144"/>
      <c r="H26" s="144"/>
      <c r="I26" s="144"/>
      <c r="J26" s="145"/>
      <c r="K26" s="139"/>
      <c r="L26" s="139"/>
      <c r="M26" s="111">
        <f>A①_購買部_入力!M58</f>
        <v>17100</v>
      </c>
      <c r="N26" s="111">
        <f>A①_購買部_入力!N58</f>
        <v>17100</v>
      </c>
      <c r="O26" s="111">
        <f>A①_購買部_入力!O58</f>
        <v>17100</v>
      </c>
      <c r="P26" s="111">
        <f>A①_購買部_入力!P58</f>
        <v>17100</v>
      </c>
      <c r="Q26" s="111">
        <f>A①_購買部_入力!Q58</f>
        <v>17100</v>
      </c>
      <c r="R26" s="111">
        <f>A①_購買部_入力!R58</f>
        <v>17100</v>
      </c>
      <c r="S26" s="108">
        <f>SUM(M26:R26)</f>
        <v>102600</v>
      </c>
      <c r="T26" s="108">
        <f>S24+S26</f>
        <v>205200</v>
      </c>
      <c r="U26" s="4"/>
    </row>
    <row r="27" spans="2:21" ht="22.5" x14ac:dyDescent="0.55000000000000004">
      <c r="B27" s="138" t="s">
        <v>144</v>
      </c>
      <c r="C27" s="140" t="s">
        <v>156</v>
      </c>
      <c r="D27" s="141"/>
      <c r="E27" s="142"/>
      <c r="F27" s="146" t="s">
        <v>163</v>
      </c>
      <c r="G27" s="141"/>
      <c r="H27" s="141"/>
      <c r="I27" s="141"/>
      <c r="J27" s="142"/>
      <c r="K27" s="138" t="s">
        <v>21</v>
      </c>
      <c r="L27" s="138" t="s">
        <v>22</v>
      </c>
      <c r="M27" s="109" t="s">
        <v>5</v>
      </c>
      <c r="N27" s="109" t="s">
        <v>6</v>
      </c>
      <c r="O27" s="109" t="s">
        <v>7</v>
      </c>
      <c r="P27" s="109" t="s">
        <v>8</v>
      </c>
      <c r="Q27" s="109" t="s">
        <v>9</v>
      </c>
      <c r="R27" s="109" t="s">
        <v>10</v>
      </c>
      <c r="S27" s="109" t="s">
        <v>11</v>
      </c>
      <c r="T27" s="110"/>
      <c r="U27" s="4"/>
    </row>
    <row r="28" spans="2:21" ht="22.5" x14ac:dyDescent="0.55000000000000004">
      <c r="B28" s="129"/>
      <c r="C28" s="131"/>
      <c r="D28" s="132"/>
      <c r="E28" s="133"/>
      <c r="F28" s="131"/>
      <c r="G28" s="132"/>
      <c r="H28" s="132"/>
      <c r="I28" s="132"/>
      <c r="J28" s="133"/>
      <c r="K28" s="129"/>
      <c r="L28" s="129"/>
      <c r="M28" s="40">
        <f>A①_購買部_入力!M60</f>
        <v>11400</v>
      </c>
      <c r="N28" s="40">
        <f>A①_購買部_入力!N60</f>
        <v>10830</v>
      </c>
      <c r="O28" s="40">
        <f>A①_購買部_入力!O60</f>
        <v>10203</v>
      </c>
      <c r="P28" s="40">
        <f>A①_購買部_入力!P60</f>
        <v>9519</v>
      </c>
      <c r="Q28" s="40">
        <f>A①_購買部_入力!Q60</f>
        <v>8778</v>
      </c>
      <c r="R28" s="40">
        <f>A①_購買部_入力!R60</f>
        <v>7980</v>
      </c>
      <c r="S28" s="2">
        <f>SUM(M28:R28)</f>
        <v>58710</v>
      </c>
      <c r="T28" s="33"/>
      <c r="U28" s="4"/>
    </row>
    <row r="29" spans="2:21" ht="22.5" x14ac:dyDescent="0.55000000000000004">
      <c r="B29" s="129"/>
      <c r="C29" s="131"/>
      <c r="D29" s="132"/>
      <c r="E29" s="133"/>
      <c r="F29" s="131"/>
      <c r="G29" s="132"/>
      <c r="H29" s="132"/>
      <c r="I29" s="132"/>
      <c r="J29" s="133"/>
      <c r="K29" s="129"/>
      <c r="L29" s="129"/>
      <c r="M29" s="46" t="s">
        <v>13</v>
      </c>
      <c r="N29" s="46" t="s">
        <v>14</v>
      </c>
      <c r="O29" s="46" t="s">
        <v>15</v>
      </c>
      <c r="P29" s="46" t="s">
        <v>16</v>
      </c>
      <c r="Q29" s="46" t="s">
        <v>17</v>
      </c>
      <c r="R29" s="46" t="s">
        <v>18</v>
      </c>
      <c r="S29" s="46" t="s">
        <v>19</v>
      </c>
      <c r="T29" s="46" t="s">
        <v>20</v>
      </c>
      <c r="U29" s="4"/>
    </row>
    <row r="30" spans="2:21" ht="23" thickBot="1" x14ac:dyDescent="0.6">
      <c r="B30" s="139"/>
      <c r="C30" s="143"/>
      <c r="D30" s="144"/>
      <c r="E30" s="145"/>
      <c r="F30" s="143"/>
      <c r="G30" s="144"/>
      <c r="H30" s="144"/>
      <c r="I30" s="144"/>
      <c r="J30" s="145"/>
      <c r="K30" s="139"/>
      <c r="L30" s="139"/>
      <c r="M30" s="111">
        <f>A①_購買部_入力!M62</f>
        <v>7068</v>
      </c>
      <c r="N30" s="111">
        <f>A①_購買部_入力!N62</f>
        <v>6099</v>
      </c>
      <c r="O30" s="111">
        <f>A①_購買部_入力!O62</f>
        <v>5016</v>
      </c>
      <c r="P30" s="111">
        <f>A①_購買部_入力!P62</f>
        <v>3819</v>
      </c>
      <c r="Q30" s="111">
        <f>A①_購買部_入力!Q62</f>
        <v>2508</v>
      </c>
      <c r="R30" s="111">
        <f>A①_購買部_入力!R62</f>
        <v>1083</v>
      </c>
      <c r="S30" s="108">
        <f>SUM(M30:R30)</f>
        <v>25593</v>
      </c>
      <c r="T30" s="108">
        <f>S28+S30</f>
        <v>84303</v>
      </c>
      <c r="U30" s="4"/>
    </row>
    <row r="31" spans="2:21" ht="22.5" x14ac:dyDescent="0.55000000000000004">
      <c r="B31" s="138" t="s">
        <v>157</v>
      </c>
      <c r="C31" s="140" t="s">
        <v>158</v>
      </c>
      <c r="D31" s="141"/>
      <c r="E31" s="142"/>
      <c r="F31" s="146" t="s">
        <v>136</v>
      </c>
      <c r="G31" s="141"/>
      <c r="H31" s="141"/>
      <c r="I31" s="141"/>
      <c r="J31" s="142"/>
      <c r="K31" s="138" t="s">
        <v>21</v>
      </c>
      <c r="L31" s="138" t="s">
        <v>22</v>
      </c>
      <c r="M31" s="109" t="s">
        <v>5</v>
      </c>
      <c r="N31" s="109" t="s">
        <v>6</v>
      </c>
      <c r="O31" s="109" t="s">
        <v>7</v>
      </c>
      <c r="P31" s="109" t="s">
        <v>8</v>
      </c>
      <c r="Q31" s="109" t="s">
        <v>9</v>
      </c>
      <c r="R31" s="109" t="s">
        <v>10</v>
      </c>
      <c r="S31" s="109" t="s">
        <v>11</v>
      </c>
      <c r="T31" s="110"/>
      <c r="U31" s="4"/>
    </row>
    <row r="32" spans="2:21" ht="22.5" x14ac:dyDescent="0.55000000000000004">
      <c r="B32" s="129"/>
      <c r="C32" s="131"/>
      <c r="D32" s="132"/>
      <c r="E32" s="133"/>
      <c r="F32" s="131"/>
      <c r="G32" s="132"/>
      <c r="H32" s="132"/>
      <c r="I32" s="132"/>
      <c r="J32" s="133"/>
      <c r="K32" s="129"/>
      <c r="L32" s="129"/>
      <c r="M32" s="40">
        <f>M24-M28</f>
        <v>5700</v>
      </c>
      <c r="N32" s="40">
        <f t="shared" ref="N32:R34" si="0">N24-N28</f>
        <v>6270</v>
      </c>
      <c r="O32" s="40">
        <f t="shared" si="0"/>
        <v>6897</v>
      </c>
      <c r="P32" s="40">
        <f t="shared" si="0"/>
        <v>7581</v>
      </c>
      <c r="Q32" s="40">
        <f t="shared" si="0"/>
        <v>8322</v>
      </c>
      <c r="R32" s="40">
        <f t="shared" si="0"/>
        <v>9120</v>
      </c>
      <c r="S32" s="2">
        <f>SUM(M32:R32)</f>
        <v>43890</v>
      </c>
      <c r="T32" s="33"/>
      <c r="U32" s="4"/>
    </row>
    <row r="33" spans="2:21" ht="22.5" x14ac:dyDescent="0.55000000000000004">
      <c r="B33" s="129"/>
      <c r="C33" s="131"/>
      <c r="D33" s="132"/>
      <c r="E33" s="133"/>
      <c r="F33" s="131"/>
      <c r="G33" s="132"/>
      <c r="H33" s="132"/>
      <c r="I33" s="132"/>
      <c r="J33" s="133"/>
      <c r="K33" s="129"/>
      <c r="L33" s="129"/>
      <c r="M33" s="46" t="s">
        <v>13</v>
      </c>
      <c r="N33" s="46" t="s">
        <v>14</v>
      </c>
      <c r="O33" s="46" t="s">
        <v>15</v>
      </c>
      <c r="P33" s="46" t="s">
        <v>16</v>
      </c>
      <c r="Q33" s="46" t="s">
        <v>17</v>
      </c>
      <c r="R33" s="46" t="s">
        <v>18</v>
      </c>
      <c r="S33" s="46" t="s">
        <v>19</v>
      </c>
      <c r="T33" s="46" t="s">
        <v>20</v>
      </c>
      <c r="U33" s="4"/>
    </row>
    <row r="34" spans="2:21" ht="23" thickBot="1" x14ac:dyDescent="0.6">
      <c r="B34" s="139"/>
      <c r="C34" s="143"/>
      <c r="D34" s="144"/>
      <c r="E34" s="145"/>
      <c r="F34" s="143"/>
      <c r="G34" s="144"/>
      <c r="H34" s="144"/>
      <c r="I34" s="144"/>
      <c r="J34" s="145"/>
      <c r="K34" s="139"/>
      <c r="L34" s="139"/>
      <c r="M34" s="111">
        <f>M26-M30</f>
        <v>10032</v>
      </c>
      <c r="N34" s="111">
        <f t="shared" si="0"/>
        <v>11001</v>
      </c>
      <c r="O34" s="111">
        <f t="shared" si="0"/>
        <v>12084</v>
      </c>
      <c r="P34" s="111">
        <f t="shared" si="0"/>
        <v>13281</v>
      </c>
      <c r="Q34" s="111">
        <f t="shared" si="0"/>
        <v>14592</v>
      </c>
      <c r="R34" s="111">
        <f t="shared" si="0"/>
        <v>16017</v>
      </c>
      <c r="S34" s="108">
        <f>SUM(M34:R34)</f>
        <v>77007</v>
      </c>
      <c r="T34" s="108">
        <f>S32+S34</f>
        <v>120897</v>
      </c>
      <c r="U34" s="4"/>
    </row>
    <row r="35" spans="2:21" ht="21.65" customHeight="1" x14ac:dyDescent="0.55000000000000004">
      <c r="B35" s="138" t="s">
        <v>160</v>
      </c>
      <c r="C35" s="140" t="s">
        <v>74</v>
      </c>
      <c r="D35" s="141"/>
      <c r="E35" s="142"/>
      <c r="F35" s="146" t="s">
        <v>163</v>
      </c>
      <c r="G35" s="141"/>
      <c r="H35" s="141"/>
      <c r="I35" s="141"/>
      <c r="J35" s="142"/>
      <c r="K35" s="138" t="s">
        <v>21</v>
      </c>
      <c r="L35" s="138" t="s">
        <v>22</v>
      </c>
      <c r="M35" s="109" t="s">
        <v>5</v>
      </c>
      <c r="N35" s="109" t="s">
        <v>6</v>
      </c>
      <c r="O35" s="109" t="s">
        <v>7</v>
      </c>
      <c r="P35" s="109" t="s">
        <v>8</v>
      </c>
      <c r="Q35" s="109" t="s">
        <v>9</v>
      </c>
      <c r="R35" s="109" t="s">
        <v>10</v>
      </c>
      <c r="S35" s="109" t="s">
        <v>11</v>
      </c>
      <c r="T35" s="110"/>
      <c r="U35" s="4"/>
    </row>
    <row r="36" spans="2:21" ht="22.5" x14ac:dyDescent="0.55000000000000004">
      <c r="B36" s="129"/>
      <c r="C36" s="131"/>
      <c r="D36" s="132"/>
      <c r="E36" s="133"/>
      <c r="F36" s="131"/>
      <c r="G36" s="132"/>
      <c r="H36" s="132"/>
      <c r="I36" s="132"/>
      <c r="J36" s="133"/>
      <c r="K36" s="129"/>
      <c r="L36" s="129"/>
      <c r="M36" s="40">
        <f>A①_購買部_入力!M72</f>
        <v>900</v>
      </c>
      <c r="N36" s="40">
        <f>A①_購買部_入力!N72</f>
        <v>900</v>
      </c>
      <c r="O36" s="40">
        <f>A①_購買部_入力!O72</f>
        <v>900</v>
      </c>
      <c r="P36" s="40">
        <f>A①_購買部_入力!P72</f>
        <v>900</v>
      </c>
      <c r="Q36" s="40">
        <f>A①_購買部_入力!Q72</f>
        <v>900</v>
      </c>
      <c r="R36" s="40">
        <f>A①_購買部_入力!R72</f>
        <v>900</v>
      </c>
      <c r="S36" s="2">
        <f>SUM(M36:R36)</f>
        <v>5400</v>
      </c>
      <c r="T36" s="33"/>
      <c r="U36" s="4"/>
    </row>
    <row r="37" spans="2:21" ht="22.5" x14ac:dyDescent="0.55000000000000004">
      <c r="B37" s="129"/>
      <c r="C37" s="131"/>
      <c r="D37" s="132"/>
      <c r="E37" s="133"/>
      <c r="F37" s="131"/>
      <c r="G37" s="132"/>
      <c r="H37" s="132"/>
      <c r="I37" s="132"/>
      <c r="J37" s="133"/>
      <c r="K37" s="129"/>
      <c r="L37" s="129"/>
      <c r="M37" s="46" t="s">
        <v>13</v>
      </c>
      <c r="N37" s="46" t="s">
        <v>14</v>
      </c>
      <c r="O37" s="46" t="s">
        <v>15</v>
      </c>
      <c r="P37" s="46" t="s">
        <v>16</v>
      </c>
      <c r="Q37" s="46" t="s">
        <v>17</v>
      </c>
      <c r="R37" s="46" t="s">
        <v>18</v>
      </c>
      <c r="S37" s="46" t="s">
        <v>19</v>
      </c>
      <c r="T37" s="46" t="s">
        <v>20</v>
      </c>
      <c r="U37" s="4"/>
    </row>
    <row r="38" spans="2:21" ht="23" thickBot="1" x14ac:dyDescent="0.6">
      <c r="B38" s="139"/>
      <c r="C38" s="143"/>
      <c r="D38" s="144"/>
      <c r="E38" s="145"/>
      <c r="F38" s="143"/>
      <c r="G38" s="144"/>
      <c r="H38" s="144"/>
      <c r="I38" s="144"/>
      <c r="J38" s="145"/>
      <c r="K38" s="139"/>
      <c r="L38" s="139"/>
      <c r="M38" s="111">
        <f>A①_購買部_入力!M74</f>
        <v>900</v>
      </c>
      <c r="N38" s="111">
        <f>A①_購買部_入力!N74</f>
        <v>900</v>
      </c>
      <c r="O38" s="111">
        <f>A①_購買部_入力!O74</f>
        <v>900</v>
      </c>
      <c r="P38" s="111">
        <f>A①_購買部_入力!P74</f>
        <v>900</v>
      </c>
      <c r="Q38" s="111">
        <f>A①_購買部_入力!Q74</f>
        <v>900</v>
      </c>
      <c r="R38" s="111">
        <f>A①_購買部_入力!R74</f>
        <v>900</v>
      </c>
      <c r="S38" s="108">
        <f>SUM(M38:R38)</f>
        <v>5400</v>
      </c>
      <c r="T38" s="108">
        <f>S36+S38</f>
        <v>10800</v>
      </c>
      <c r="U38" s="4"/>
    </row>
    <row r="39" spans="2:21" ht="21.65" customHeight="1" x14ac:dyDescent="0.55000000000000004">
      <c r="B39" s="138" t="s">
        <v>164</v>
      </c>
      <c r="C39" s="140" t="s">
        <v>92</v>
      </c>
      <c r="D39" s="141"/>
      <c r="E39" s="142"/>
      <c r="F39" s="146" t="s">
        <v>163</v>
      </c>
      <c r="G39" s="141"/>
      <c r="H39" s="141"/>
      <c r="I39" s="141"/>
      <c r="J39" s="142"/>
      <c r="K39" s="138" t="s">
        <v>21</v>
      </c>
      <c r="L39" s="138" t="s">
        <v>22</v>
      </c>
      <c r="M39" s="109" t="s">
        <v>5</v>
      </c>
      <c r="N39" s="109" t="s">
        <v>6</v>
      </c>
      <c r="O39" s="109" t="s">
        <v>7</v>
      </c>
      <c r="P39" s="109" t="s">
        <v>8</v>
      </c>
      <c r="Q39" s="109" t="s">
        <v>9</v>
      </c>
      <c r="R39" s="109" t="s">
        <v>10</v>
      </c>
      <c r="S39" s="109" t="s">
        <v>11</v>
      </c>
      <c r="T39" s="110"/>
      <c r="U39" s="4"/>
    </row>
    <row r="40" spans="2:21" ht="22.5" x14ac:dyDescent="0.55000000000000004">
      <c r="B40" s="129"/>
      <c r="C40" s="131"/>
      <c r="D40" s="132"/>
      <c r="E40" s="133"/>
      <c r="F40" s="131"/>
      <c r="G40" s="132"/>
      <c r="H40" s="132"/>
      <c r="I40" s="132"/>
      <c r="J40" s="133"/>
      <c r="K40" s="129"/>
      <c r="L40" s="129"/>
      <c r="M40" s="40">
        <f>A①_購買部_入力!M76</f>
        <v>100</v>
      </c>
      <c r="N40" s="40">
        <f>A①_購買部_入力!N76</f>
        <v>100</v>
      </c>
      <c r="O40" s="40">
        <f>A①_購買部_入力!O76</f>
        <v>100</v>
      </c>
      <c r="P40" s="40">
        <f>A①_購買部_入力!P76</f>
        <v>100</v>
      </c>
      <c r="Q40" s="40">
        <f>A①_購買部_入力!Q76</f>
        <v>100</v>
      </c>
      <c r="R40" s="40">
        <f>A①_購買部_入力!R76</f>
        <v>100</v>
      </c>
      <c r="S40" s="2">
        <f>SUM(M40:R40)</f>
        <v>600</v>
      </c>
      <c r="T40" s="33"/>
      <c r="U40" s="4"/>
    </row>
    <row r="41" spans="2:21" ht="22.5" x14ac:dyDescent="0.55000000000000004">
      <c r="B41" s="129"/>
      <c r="C41" s="131"/>
      <c r="D41" s="132"/>
      <c r="E41" s="133"/>
      <c r="F41" s="131"/>
      <c r="G41" s="132"/>
      <c r="H41" s="132"/>
      <c r="I41" s="132"/>
      <c r="J41" s="133"/>
      <c r="K41" s="129"/>
      <c r="L41" s="129"/>
      <c r="M41" s="46" t="s">
        <v>13</v>
      </c>
      <c r="N41" s="46" t="s">
        <v>14</v>
      </c>
      <c r="O41" s="46" t="s">
        <v>15</v>
      </c>
      <c r="P41" s="46" t="s">
        <v>16</v>
      </c>
      <c r="Q41" s="46" t="s">
        <v>17</v>
      </c>
      <c r="R41" s="46" t="s">
        <v>18</v>
      </c>
      <c r="S41" s="46" t="s">
        <v>19</v>
      </c>
      <c r="T41" s="46" t="s">
        <v>20</v>
      </c>
      <c r="U41" s="4"/>
    </row>
    <row r="42" spans="2:21" ht="23" thickBot="1" x14ac:dyDescent="0.6">
      <c r="B42" s="139"/>
      <c r="C42" s="143"/>
      <c r="D42" s="144"/>
      <c r="E42" s="145"/>
      <c r="F42" s="143"/>
      <c r="G42" s="144"/>
      <c r="H42" s="144"/>
      <c r="I42" s="144"/>
      <c r="J42" s="145"/>
      <c r="K42" s="139"/>
      <c r="L42" s="139"/>
      <c r="M42" s="111">
        <f>A①_購買部_入力!M78</f>
        <v>100</v>
      </c>
      <c r="N42" s="111">
        <f>A①_購買部_入力!N78</f>
        <v>100</v>
      </c>
      <c r="O42" s="111">
        <f>A①_購買部_入力!O78</f>
        <v>100</v>
      </c>
      <c r="P42" s="111">
        <f>A①_購買部_入力!P78</f>
        <v>100</v>
      </c>
      <c r="Q42" s="111">
        <f>A①_購買部_入力!Q78</f>
        <v>100</v>
      </c>
      <c r="R42" s="111">
        <f>A①_購買部_入力!R78</f>
        <v>100</v>
      </c>
      <c r="S42" s="108">
        <f>SUM(M42:R42)</f>
        <v>600</v>
      </c>
      <c r="T42" s="108">
        <f>S40+S42</f>
        <v>1200</v>
      </c>
      <c r="U42" s="4"/>
    </row>
    <row r="43" spans="2:21" ht="22.5" x14ac:dyDescent="0.55000000000000004">
      <c r="B43" s="138" t="s">
        <v>46</v>
      </c>
      <c r="C43" s="140" t="s">
        <v>93</v>
      </c>
      <c r="D43" s="141"/>
      <c r="E43" s="142"/>
      <c r="F43" s="146" t="s">
        <v>165</v>
      </c>
      <c r="G43" s="141"/>
      <c r="H43" s="141"/>
      <c r="I43" s="141"/>
      <c r="J43" s="142"/>
      <c r="K43" s="138" t="s">
        <v>21</v>
      </c>
      <c r="L43" s="138" t="s">
        <v>22</v>
      </c>
      <c r="M43" s="109" t="s">
        <v>5</v>
      </c>
      <c r="N43" s="109" t="s">
        <v>6</v>
      </c>
      <c r="O43" s="109" t="s">
        <v>7</v>
      </c>
      <c r="P43" s="109" t="s">
        <v>8</v>
      </c>
      <c r="Q43" s="109" t="s">
        <v>9</v>
      </c>
      <c r="R43" s="109" t="s">
        <v>10</v>
      </c>
      <c r="S43" s="109" t="s">
        <v>11</v>
      </c>
      <c r="T43" s="110"/>
      <c r="U43" s="4"/>
    </row>
    <row r="44" spans="2:21" ht="22.5" x14ac:dyDescent="0.55000000000000004">
      <c r="B44" s="129"/>
      <c r="C44" s="131"/>
      <c r="D44" s="132"/>
      <c r="E44" s="133"/>
      <c r="F44" s="131"/>
      <c r="G44" s="132"/>
      <c r="H44" s="132"/>
      <c r="I44" s="132"/>
      <c r="J44" s="133"/>
      <c r="K44" s="129"/>
      <c r="L44" s="129"/>
      <c r="M44" s="2">
        <f>M36+M40</f>
        <v>1000</v>
      </c>
      <c r="N44" s="2">
        <f t="shared" ref="N44:R46" si="1">N36+N40</f>
        <v>1000</v>
      </c>
      <c r="O44" s="2">
        <f t="shared" si="1"/>
        <v>1000</v>
      </c>
      <c r="P44" s="2">
        <f t="shared" si="1"/>
        <v>1000</v>
      </c>
      <c r="Q44" s="2">
        <f t="shared" si="1"/>
        <v>1000</v>
      </c>
      <c r="R44" s="2">
        <f t="shared" si="1"/>
        <v>1000</v>
      </c>
      <c r="S44" s="2">
        <f>SUM(M44:R44)</f>
        <v>6000</v>
      </c>
      <c r="T44" s="33"/>
      <c r="U44" s="4"/>
    </row>
    <row r="45" spans="2:21" ht="22.5" x14ac:dyDescent="0.55000000000000004">
      <c r="B45" s="129"/>
      <c r="C45" s="131"/>
      <c r="D45" s="132"/>
      <c r="E45" s="133"/>
      <c r="F45" s="131"/>
      <c r="G45" s="132"/>
      <c r="H45" s="132"/>
      <c r="I45" s="132"/>
      <c r="J45" s="133"/>
      <c r="K45" s="129"/>
      <c r="L45" s="129"/>
      <c r="M45" s="46" t="s">
        <v>13</v>
      </c>
      <c r="N45" s="46" t="s">
        <v>14</v>
      </c>
      <c r="O45" s="46" t="s">
        <v>15</v>
      </c>
      <c r="P45" s="46" t="s">
        <v>16</v>
      </c>
      <c r="Q45" s="46" t="s">
        <v>17</v>
      </c>
      <c r="R45" s="46" t="s">
        <v>18</v>
      </c>
      <c r="S45" s="46" t="s">
        <v>19</v>
      </c>
      <c r="T45" s="46" t="s">
        <v>20</v>
      </c>
      <c r="U45" s="4"/>
    </row>
    <row r="46" spans="2:21" ht="23" thickBot="1" x14ac:dyDescent="0.6">
      <c r="B46" s="139"/>
      <c r="C46" s="143"/>
      <c r="D46" s="144"/>
      <c r="E46" s="145"/>
      <c r="F46" s="143"/>
      <c r="G46" s="144"/>
      <c r="H46" s="144"/>
      <c r="I46" s="144"/>
      <c r="J46" s="145"/>
      <c r="K46" s="139"/>
      <c r="L46" s="139"/>
      <c r="M46" s="108">
        <f>M38+M42</f>
        <v>1000</v>
      </c>
      <c r="N46" s="108">
        <f t="shared" si="1"/>
        <v>1000</v>
      </c>
      <c r="O46" s="108">
        <f t="shared" si="1"/>
        <v>1000</v>
      </c>
      <c r="P46" s="108">
        <f t="shared" si="1"/>
        <v>1000</v>
      </c>
      <c r="Q46" s="108">
        <f t="shared" si="1"/>
        <v>1000</v>
      </c>
      <c r="R46" s="108">
        <f t="shared" si="1"/>
        <v>1000</v>
      </c>
      <c r="S46" s="108">
        <f>SUM(M46:R46)</f>
        <v>6000</v>
      </c>
      <c r="T46" s="108">
        <f>S44+S46</f>
        <v>12000</v>
      </c>
      <c r="U46" s="4"/>
    </row>
    <row r="47" spans="2:21" ht="21.65" customHeight="1" x14ac:dyDescent="0.55000000000000004">
      <c r="B47" s="129" t="s">
        <v>81</v>
      </c>
      <c r="C47" s="131" t="s">
        <v>121</v>
      </c>
      <c r="D47" s="132"/>
      <c r="E47" s="133"/>
      <c r="F47" s="137" t="s">
        <v>166</v>
      </c>
      <c r="G47" s="132"/>
      <c r="H47" s="132"/>
      <c r="I47" s="132"/>
      <c r="J47" s="133"/>
      <c r="K47" s="129" t="s">
        <v>21</v>
      </c>
      <c r="L47" s="129" t="s">
        <v>22</v>
      </c>
      <c r="M47" s="81" t="s">
        <v>5</v>
      </c>
      <c r="N47" s="81" t="s">
        <v>6</v>
      </c>
      <c r="O47" s="81" t="s">
        <v>7</v>
      </c>
      <c r="P47" s="81" t="s">
        <v>8</v>
      </c>
      <c r="Q47" s="81" t="s">
        <v>9</v>
      </c>
      <c r="R47" s="81" t="s">
        <v>10</v>
      </c>
      <c r="S47" s="81" t="s">
        <v>11</v>
      </c>
      <c r="T47" s="33"/>
      <c r="U47" s="4"/>
    </row>
    <row r="48" spans="2:21" ht="22.5" x14ac:dyDescent="0.55000000000000004">
      <c r="B48" s="129"/>
      <c r="C48" s="131"/>
      <c r="D48" s="132"/>
      <c r="E48" s="133"/>
      <c r="F48" s="131"/>
      <c r="G48" s="132"/>
      <c r="H48" s="132"/>
      <c r="I48" s="132"/>
      <c r="J48" s="133"/>
      <c r="K48" s="129"/>
      <c r="L48" s="129"/>
      <c r="M48" s="2">
        <f>M32+M44</f>
        <v>6700</v>
      </c>
      <c r="N48" s="2">
        <f t="shared" ref="N48:R50" si="2">N32+N44</f>
        <v>7270</v>
      </c>
      <c r="O48" s="2">
        <f t="shared" si="2"/>
        <v>7897</v>
      </c>
      <c r="P48" s="2">
        <f t="shared" si="2"/>
        <v>8581</v>
      </c>
      <c r="Q48" s="2">
        <f t="shared" si="2"/>
        <v>9322</v>
      </c>
      <c r="R48" s="2">
        <f t="shared" si="2"/>
        <v>10120</v>
      </c>
      <c r="S48" s="2">
        <f>SUM(M48:R48)</f>
        <v>49890</v>
      </c>
      <c r="T48" s="33"/>
      <c r="U48" s="4"/>
    </row>
    <row r="49" spans="1:21" ht="22.5" x14ac:dyDescent="0.55000000000000004">
      <c r="B49" s="129"/>
      <c r="C49" s="131"/>
      <c r="D49" s="132"/>
      <c r="E49" s="133"/>
      <c r="F49" s="131"/>
      <c r="G49" s="132"/>
      <c r="H49" s="132"/>
      <c r="I49" s="132"/>
      <c r="J49" s="133"/>
      <c r="K49" s="129"/>
      <c r="L49" s="129"/>
      <c r="M49" s="46" t="s">
        <v>13</v>
      </c>
      <c r="N49" s="46" t="s">
        <v>14</v>
      </c>
      <c r="O49" s="46" t="s">
        <v>15</v>
      </c>
      <c r="P49" s="46" t="s">
        <v>16</v>
      </c>
      <c r="Q49" s="46" t="s">
        <v>17</v>
      </c>
      <c r="R49" s="46" t="s">
        <v>18</v>
      </c>
      <c r="S49" s="46" t="s">
        <v>19</v>
      </c>
      <c r="T49" s="46" t="s">
        <v>20</v>
      </c>
      <c r="U49" s="4"/>
    </row>
    <row r="50" spans="1:21" ht="22.5" x14ac:dyDescent="0.55000000000000004">
      <c r="B50" s="130"/>
      <c r="C50" s="134"/>
      <c r="D50" s="135"/>
      <c r="E50" s="136"/>
      <c r="F50" s="134"/>
      <c r="G50" s="135"/>
      <c r="H50" s="135"/>
      <c r="I50" s="135"/>
      <c r="J50" s="136"/>
      <c r="K50" s="130"/>
      <c r="L50" s="130"/>
      <c r="M50" s="2">
        <f>M34+M46</f>
        <v>11032</v>
      </c>
      <c r="N50" s="2">
        <f t="shared" si="2"/>
        <v>12001</v>
      </c>
      <c r="O50" s="2">
        <f t="shared" si="2"/>
        <v>13084</v>
      </c>
      <c r="P50" s="2">
        <f t="shared" si="2"/>
        <v>14281</v>
      </c>
      <c r="Q50" s="2">
        <f t="shared" si="2"/>
        <v>15592</v>
      </c>
      <c r="R50" s="2">
        <f t="shared" si="2"/>
        <v>17017</v>
      </c>
      <c r="S50" s="2">
        <f>SUM(M50:R50)</f>
        <v>83007</v>
      </c>
      <c r="T50" s="2">
        <f>S48+S50</f>
        <v>132897</v>
      </c>
      <c r="U50" s="4"/>
    </row>
    <row r="51" spans="1:21" x14ac:dyDescent="0.55000000000000004">
      <c r="A51" s="4"/>
      <c r="B51" s="4"/>
      <c r="C51" s="4"/>
      <c r="D51" s="4"/>
      <c r="E51" s="4"/>
      <c r="F51" s="4"/>
      <c r="G51" s="4"/>
      <c r="H51" s="4"/>
      <c r="I51" s="4"/>
      <c r="J51" s="4"/>
      <c r="K51" s="4"/>
      <c r="L51" s="4"/>
      <c r="M51" s="4"/>
      <c r="N51" s="4"/>
      <c r="O51" s="4"/>
      <c r="P51" s="4"/>
      <c r="Q51" s="4"/>
      <c r="R51" s="4"/>
      <c r="S51" s="4"/>
      <c r="T51" s="4"/>
      <c r="U51" s="4"/>
    </row>
  </sheetData>
  <mergeCells count="57">
    <mergeCell ref="B19:C19"/>
    <mergeCell ref="B2:I2"/>
    <mergeCell ref="J2:L2"/>
    <mergeCell ref="B4:T4"/>
    <mergeCell ref="B5:T5"/>
    <mergeCell ref="C7:E7"/>
    <mergeCell ref="G7:I7"/>
    <mergeCell ref="B9:T9"/>
    <mergeCell ref="B11:T11"/>
    <mergeCell ref="D15:E15"/>
    <mergeCell ref="D16:E16"/>
    <mergeCell ref="D17:E17"/>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27:B30"/>
    <mergeCell ref="C27:E30"/>
    <mergeCell ref="F27:J30"/>
    <mergeCell ref="K27:K30"/>
    <mergeCell ref="L27:L30"/>
    <mergeCell ref="B35:B38"/>
    <mergeCell ref="C35:E38"/>
    <mergeCell ref="F35:J38"/>
    <mergeCell ref="K35:K38"/>
    <mergeCell ref="L35:L38"/>
    <mergeCell ref="B43:B46"/>
    <mergeCell ref="C43:E46"/>
    <mergeCell ref="F43:J46"/>
    <mergeCell ref="K43:K46"/>
    <mergeCell ref="L43:L46"/>
    <mergeCell ref="B39:B42"/>
    <mergeCell ref="C39:E42"/>
    <mergeCell ref="F39:J42"/>
    <mergeCell ref="K39:K42"/>
    <mergeCell ref="L39:L42"/>
    <mergeCell ref="B47:B50"/>
    <mergeCell ref="C47:E50"/>
    <mergeCell ref="F47:J50"/>
    <mergeCell ref="K47:K50"/>
    <mergeCell ref="L47:L50"/>
    <mergeCell ref="B31:B34"/>
    <mergeCell ref="C31:E34"/>
    <mergeCell ref="F31:J34"/>
    <mergeCell ref="K31:K34"/>
    <mergeCell ref="L31:L34"/>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U4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51" t="s">
        <v>27</v>
      </c>
      <c r="C2" s="151"/>
      <c r="D2" s="151"/>
      <c r="E2" s="151"/>
      <c r="F2" s="151"/>
      <c r="G2" s="151"/>
      <c r="H2" s="151"/>
      <c r="I2" s="151"/>
      <c r="J2" s="198" t="str">
        <f>A①_営業部_入力!J2</f>
        <v>第4-3問</v>
      </c>
      <c r="K2" s="198"/>
      <c r="L2" s="198"/>
      <c r="M2" s="41" t="str">
        <f>A①_営業部_入力!M2</f>
        <v>部門別月次予算PL（その４-3）</v>
      </c>
      <c r="N2" s="41"/>
      <c r="O2" s="41"/>
      <c r="P2" s="41"/>
      <c r="Q2" s="41"/>
      <c r="R2" s="41"/>
      <c r="S2" s="41"/>
      <c r="T2" s="7"/>
    </row>
    <row r="3" spans="2:20" ht="31.5" x14ac:dyDescent="1.05">
      <c r="B3" s="8"/>
      <c r="C3" s="30" t="s">
        <v>34</v>
      </c>
      <c r="D3" s="8"/>
      <c r="E3" s="8"/>
      <c r="F3" s="8"/>
      <c r="G3" s="30" t="str">
        <f>A②_営業部_出力!G3</f>
        <v>出力画面</v>
      </c>
      <c r="H3" s="8"/>
      <c r="I3" s="8"/>
      <c r="J3" s="42" t="s">
        <v>55</v>
      </c>
      <c r="K3" s="9"/>
      <c r="L3" s="9"/>
      <c r="M3" s="9"/>
      <c r="N3" s="9"/>
      <c r="O3" s="9"/>
      <c r="P3" s="9"/>
      <c r="Q3" s="9"/>
      <c r="R3" s="9"/>
      <c r="S3" s="9"/>
      <c r="T3" s="10"/>
    </row>
    <row r="4" spans="2:20" ht="22.5" x14ac:dyDescent="0.55000000000000004">
      <c r="B4" s="153" t="s">
        <v>0</v>
      </c>
      <c r="C4" s="154"/>
      <c r="D4" s="154"/>
      <c r="E4" s="154"/>
      <c r="F4" s="154"/>
      <c r="G4" s="154"/>
      <c r="H4" s="154"/>
      <c r="I4" s="154"/>
      <c r="J4" s="154"/>
      <c r="K4" s="154"/>
      <c r="L4" s="154"/>
      <c r="M4" s="154"/>
      <c r="N4" s="154"/>
      <c r="O4" s="154"/>
      <c r="P4" s="154"/>
      <c r="Q4" s="154"/>
      <c r="R4" s="154"/>
      <c r="S4" s="154"/>
      <c r="T4" s="155"/>
    </row>
    <row r="5" spans="2:20" ht="67.75" customHeight="1" x14ac:dyDescent="0.55000000000000004">
      <c r="B5" s="156" t="s">
        <v>57</v>
      </c>
      <c r="C5" s="157"/>
      <c r="D5" s="157"/>
      <c r="E5" s="157"/>
      <c r="F5" s="157"/>
      <c r="G5" s="157"/>
      <c r="H5" s="157"/>
      <c r="I5" s="157"/>
      <c r="J5" s="157"/>
      <c r="K5" s="157"/>
      <c r="L5" s="157"/>
      <c r="M5" s="157"/>
      <c r="N5" s="157"/>
      <c r="O5" s="157"/>
      <c r="P5" s="157"/>
      <c r="Q5" s="157"/>
      <c r="R5" s="157"/>
      <c r="S5" s="157"/>
      <c r="T5" s="158"/>
    </row>
    <row r="6" spans="2:20" ht="6" customHeight="1" x14ac:dyDescent="0.55000000000000004"/>
    <row r="7" spans="2:20" ht="28.5" x14ac:dyDescent="0.95">
      <c r="B7" s="12">
        <v>1</v>
      </c>
      <c r="C7" s="147" t="s">
        <v>53</v>
      </c>
      <c r="D7" s="148"/>
      <c r="E7" s="149"/>
      <c r="F7" s="11">
        <v>1</v>
      </c>
      <c r="G7" s="150" t="s">
        <v>457</v>
      </c>
      <c r="H7" s="150"/>
      <c r="I7" s="15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56"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57"/>
      <c r="D9" s="157"/>
      <c r="E9" s="157"/>
      <c r="F9" s="157"/>
      <c r="G9" s="157"/>
      <c r="H9" s="157"/>
      <c r="I9" s="157"/>
      <c r="J9" s="157"/>
      <c r="K9" s="157"/>
      <c r="L9" s="157"/>
      <c r="M9" s="157"/>
      <c r="N9" s="157"/>
      <c r="O9" s="157"/>
      <c r="P9" s="157"/>
      <c r="Q9" s="157"/>
      <c r="R9" s="157"/>
      <c r="S9" s="157"/>
      <c r="T9" s="158"/>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56"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57"/>
      <c r="D11" s="157"/>
      <c r="E11" s="157"/>
      <c r="F11" s="157"/>
      <c r="G11" s="157"/>
      <c r="H11" s="157"/>
      <c r="I11" s="157"/>
      <c r="J11" s="157"/>
      <c r="K11" s="157"/>
      <c r="L11" s="157"/>
      <c r="M11" s="157"/>
      <c r="N11" s="157"/>
      <c r="O11" s="157"/>
      <c r="P11" s="157"/>
      <c r="Q11" s="157"/>
      <c r="R11" s="157"/>
      <c r="S11" s="157"/>
      <c r="T11" s="158"/>
    </row>
    <row r="12" spans="2:20" ht="19.75" customHeight="1" x14ac:dyDescent="0.55000000000000004">
      <c r="B12" s="47"/>
      <c r="C12" s="48"/>
      <c r="D12" s="48"/>
      <c r="E12" s="48"/>
      <c r="F12" s="48"/>
      <c r="G12" s="48"/>
      <c r="H12" s="48"/>
      <c r="I12" s="48"/>
      <c r="J12" s="48"/>
      <c r="K12" s="48"/>
      <c r="L12" s="48"/>
      <c r="M12" s="48"/>
      <c r="N12" s="48"/>
      <c r="O12" s="48"/>
      <c r="P12" s="48"/>
      <c r="Q12" s="48"/>
      <c r="R12" s="48"/>
      <c r="S12" s="48"/>
      <c r="T12" s="49"/>
    </row>
    <row r="13" spans="2:20" ht="19.75" customHeight="1" thickBot="1" x14ac:dyDescent="0.6">
      <c r="B13" s="47"/>
      <c r="C13" s="48" t="s">
        <v>61</v>
      </c>
      <c r="D13" s="48"/>
      <c r="E13" s="48"/>
      <c r="F13" s="48"/>
      <c r="G13" s="48"/>
      <c r="H13" s="48"/>
      <c r="I13" s="48"/>
      <c r="J13" s="48"/>
      <c r="K13" s="48"/>
      <c r="L13" s="48"/>
      <c r="M13" s="48"/>
      <c r="N13" s="48"/>
      <c r="O13" s="48"/>
      <c r="P13" s="48"/>
      <c r="Q13" s="48"/>
      <c r="R13" s="48"/>
      <c r="S13" s="48"/>
      <c r="T13" s="49"/>
    </row>
    <row r="14" spans="2:20" ht="19.75" customHeight="1" thickBot="1" x14ac:dyDescent="0.6">
      <c r="B14" s="47"/>
      <c r="C14" s="43" t="s">
        <v>56</v>
      </c>
      <c r="D14" s="48"/>
      <c r="E14" s="48"/>
      <c r="F14" s="48"/>
      <c r="G14" s="48"/>
      <c r="H14" s="48"/>
      <c r="I14" s="48"/>
      <c r="J14" s="48"/>
      <c r="K14" s="48"/>
      <c r="L14" s="48"/>
      <c r="M14" s="48"/>
      <c r="N14" s="48"/>
      <c r="O14" s="48"/>
      <c r="P14" s="48"/>
      <c r="Q14" s="48"/>
      <c r="R14" s="48"/>
      <c r="S14" s="48"/>
      <c r="T14" s="49"/>
    </row>
    <row r="15" spans="2:20" ht="19.75" customHeight="1" thickBot="1" x14ac:dyDescent="0.6">
      <c r="B15" s="47"/>
      <c r="C15" s="48"/>
      <c r="D15" s="183" t="s">
        <v>60</v>
      </c>
      <c r="E15" s="184"/>
      <c r="F15" s="48"/>
      <c r="G15" s="48" t="s">
        <v>73</v>
      </c>
      <c r="H15" s="48"/>
      <c r="I15" s="48"/>
      <c r="J15" s="48"/>
      <c r="K15" s="48"/>
      <c r="L15" s="48"/>
      <c r="M15" s="48"/>
      <c r="N15" s="48"/>
      <c r="O15" s="48"/>
      <c r="P15" s="48"/>
      <c r="Q15" s="48"/>
      <c r="R15" s="48"/>
      <c r="S15" s="48"/>
      <c r="T15" s="49"/>
    </row>
    <row r="16" spans="2:20" ht="19.75" customHeight="1" thickBot="1" x14ac:dyDescent="0.6">
      <c r="B16" s="47"/>
      <c r="C16" s="48"/>
      <c r="D16" s="183" t="s">
        <v>62</v>
      </c>
      <c r="E16" s="184"/>
      <c r="F16" s="48"/>
      <c r="G16" s="48" t="s">
        <v>97</v>
      </c>
      <c r="H16" s="48"/>
      <c r="I16" s="48"/>
      <c r="J16" s="48"/>
      <c r="K16" s="48"/>
      <c r="L16" s="48"/>
      <c r="M16" s="48"/>
      <c r="N16" s="48"/>
      <c r="O16" s="48"/>
      <c r="P16" s="48"/>
      <c r="Q16" s="48"/>
      <c r="R16" s="48"/>
      <c r="S16" s="48"/>
      <c r="T16" s="49"/>
    </row>
    <row r="17" spans="2:21" ht="19.75" customHeight="1" thickBot="1" x14ac:dyDescent="0.6">
      <c r="B17" s="47"/>
      <c r="C17" s="48"/>
      <c r="D17" s="181" t="s">
        <v>63</v>
      </c>
      <c r="E17" s="182"/>
      <c r="F17" s="48"/>
      <c r="G17" s="48" t="s">
        <v>97</v>
      </c>
      <c r="H17" s="48"/>
      <c r="I17" s="48"/>
      <c r="J17" s="48"/>
      <c r="K17" s="48"/>
      <c r="L17" s="48"/>
      <c r="M17" s="48"/>
      <c r="N17" s="48"/>
      <c r="O17" s="48"/>
      <c r="P17" s="48"/>
      <c r="Q17" s="48"/>
      <c r="R17" s="48"/>
      <c r="S17" s="48"/>
      <c r="T17" s="49"/>
    </row>
    <row r="18" spans="2:21" ht="19.75" customHeight="1" thickBot="1" x14ac:dyDescent="0.6">
      <c r="B18" s="47"/>
      <c r="C18" s="48"/>
      <c r="D18" s="48"/>
      <c r="E18" s="48"/>
      <c r="F18" s="48"/>
      <c r="G18" s="48"/>
      <c r="H18" s="48"/>
      <c r="I18" s="48"/>
      <c r="J18" s="48"/>
      <c r="K18" s="48"/>
      <c r="L18" s="48"/>
      <c r="M18" s="48"/>
      <c r="N18" s="48"/>
      <c r="O18" s="48"/>
      <c r="P18" s="48"/>
      <c r="Q18" s="48"/>
      <c r="R18" s="48"/>
      <c r="S18" s="48"/>
      <c r="T18" s="49"/>
    </row>
    <row r="19" spans="2:21" ht="19.75" customHeight="1" thickBot="1" x14ac:dyDescent="0.6">
      <c r="B19" s="173" t="s">
        <v>64</v>
      </c>
      <c r="C19" s="174"/>
      <c r="D19" s="48"/>
      <c r="E19" s="48"/>
      <c r="F19" s="48"/>
      <c r="G19" s="48"/>
      <c r="H19" s="48"/>
      <c r="I19" s="48"/>
      <c r="J19" s="48"/>
      <c r="K19" s="48"/>
      <c r="L19" s="48"/>
      <c r="M19" s="48"/>
      <c r="N19" s="48"/>
      <c r="O19" s="48"/>
      <c r="P19" s="48"/>
      <c r="Q19" s="48"/>
      <c r="R19" s="48"/>
      <c r="S19" s="48"/>
      <c r="T19" s="49"/>
    </row>
    <row r="20" spans="2:21" ht="19.75" customHeight="1" thickBot="1" x14ac:dyDescent="0.6">
      <c r="B20" s="183" t="s">
        <v>65</v>
      </c>
      <c r="C20" s="184"/>
      <c r="D20" s="183" t="s">
        <v>66</v>
      </c>
      <c r="E20" s="185"/>
      <c r="F20" s="185"/>
      <c r="G20" s="184"/>
      <c r="H20" s="173" t="s">
        <v>67</v>
      </c>
      <c r="I20" s="186"/>
      <c r="J20" s="186"/>
      <c r="K20" s="174"/>
      <c r="L20" s="183" t="s">
        <v>68</v>
      </c>
      <c r="M20" s="184"/>
      <c r="N20" s="183" t="s">
        <v>69</v>
      </c>
      <c r="O20" s="184"/>
      <c r="P20" s="181" t="s">
        <v>70</v>
      </c>
      <c r="Q20" s="182"/>
      <c r="R20" s="173" t="s">
        <v>71</v>
      </c>
      <c r="S20" s="174"/>
      <c r="T20" s="49"/>
    </row>
    <row r="21" spans="2:21" ht="19.75" customHeight="1" thickBot="1" x14ac:dyDescent="0.6">
      <c r="B21" s="47"/>
      <c r="C21" s="48"/>
      <c r="D21" s="48"/>
      <c r="E21" s="48"/>
      <c r="F21" s="48"/>
      <c r="G21" s="48"/>
      <c r="H21" s="48"/>
      <c r="I21" s="48"/>
      <c r="J21" s="48"/>
      <c r="K21" s="48"/>
      <c r="L21" s="48"/>
      <c r="M21" s="48"/>
      <c r="N21" s="48"/>
      <c r="O21" s="48"/>
      <c r="P21" s="48"/>
      <c r="Q21" s="48"/>
      <c r="R21" s="48"/>
      <c r="S21" s="48"/>
      <c r="T21" s="49"/>
    </row>
    <row r="22" spans="2:21" ht="29" thickBot="1" x14ac:dyDescent="0.6">
      <c r="B22" s="175" t="s">
        <v>168</v>
      </c>
      <c r="C22" s="176"/>
      <c r="D22" s="176"/>
      <c r="E22" s="176"/>
      <c r="F22" s="176"/>
      <c r="G22" s="176"/>
      <c r="H22" s="176"/>
      <c r="I22" s="176"/>
      <c r="J22" s="176"/>
      <c r="K22" s="176"/>
      <c r="L22" s="176"/>
      <c r="M22" s="176"/>
      <c r="N22" s="176"/>
      <c r="O22" s="176"/>
      <c r="P22" s="176"/>
      <c r="Q22" s="176"/>
      <c r="R22" s="176"/>
      <c r="S22" s="176"/>
      <c r="T22" s="177"/>
    </row>
    <row r="23" spans="2:21" ht="22.5" x14ac:dyDescent="0.55000000000000004">
      <c r="B23" s="38" t="s">
        <v>1</v>
      </c>
      <c r="C23" s="178" t="s">
        <v>2</v>
      </c>
      <c r="D23" s="179"/>
      <c r="E23" s="180"/>
      <c r="F23" s="178" t="s">
        <v>12</v>
      </c>
      <c r="G23" s="179"/>
      <c r="H23" s="179"/>
      <c r="I23" s="179"/>
      <c r="J23" s="180"/>
      <c r="K23" s="45" t="s">
        <v>3</v>
      </c>
      <c r="L23" s="45" t="s">
        <v>4</v>
      </c>
      <c r="M23" s="46" t="s">
        <v>5</v>
      </c>
      <c r="N23" s="46" t="s">
        <v>6</v>
      </c>
      <c r="O23" s="46" t="s">
        <v>7</v>
      </c>
      <c r="P23" s="46" t="s">
        <v>8</v>
      </c>
      <c r="Q23" s="46" t="s">
        <v>9</v>
      </c>
      <c r="R23" s="46" t="s">
        <v>10</v>
      </c>
      <c r="S23" s="46" t="s">
        <v>11</v>
      </c>
      <c r="T23" s="37"/>
    </row>
    <row r="24" spans="2:21" ht="22.5" x14ac:dyDescent="0.55000000000000004">
      <c r="B24" s="129" t="s">
        <v>143</v>
      </c>
      <c r="C24" s="131" t="s">
        <v>74</v>
      </c>
      <c r="D24" s="132"/>
      <c r="E24" s="133"/>
      <c r="F24" s="137" t="s">
        <v>167</v>
      </c>
      <c r="G24" s="132"/>
      <c r="H24" s="132"/>
      <c r="I24" s="132"/>
      <c r="J24" s="133"/>
      <c r="K24" s="129" t="s">
        <v>21</v>
      </c>
      <c r="L24" s="129" t="s">
        <v>22</v>
      </c>
      <c r="M24" s="40">
        <f>A①_管理部_入力!M24</f>
        <v>900</v>
      </c>
      <c r="N24" s="40">
        <f>A①_管理部_入力!N24</f>
        <v>900</v>
      </c>
      <c r="O24" s="40">
        <f>A①_管理部_入力!O24</f>
        <v>900</v>
      </c>
      <c r="P24" s="40">
        <f>A①_管理部_入力!P24</f>
        <v>900</v>
      </c>
      <c r="Q24" s="40">
        <f>A①_管理部_入力!Q24</f>
        <v>900</v>
      </c>
      <c r="R24" s="40">
        <f>A①_管理部_入力!R24</f>
        <v>900</v>
      </c>
      <c r="S24" s="2">
        <f>SUM(M24:R24)</f>
        <v>5400</v>
      </c>
      <c r="T24" s="33"/>
    </row>
    <row r="25" spans="2:21" ht="22.5" x14ac:dyDescent="0.55000000000000004">
      <c r="B25" s="129"/>
      <c r="C25" s="131"/>
      <c r="D25" s="132"/>
      <c r="E25" s="133"/>
      <c r="F25" s="131"/>
      <c r="G25" s="132"/>
      <c r="H25" s="132"/>
      <c r="I25" s="132"/>
      <c r="J25" s="133"/>
      <c r="K25" s="129"/>
      <c r="L25" s="129"/>
      <c r="M25" s="46" t="s">
        <v>13</v>
      </c>
      <c r="N25" s="46" t="s">
        <v>14</v>
      </c>
      <c r="O25" s="46" t="s">
        <v>15</v>
      </c>
      <c r="P25" s="46" t="s">
        <v>16</v>
      </c>
      <c r="Q25" s="46" t="s">
        <v>17</v>
      </c>
      <c r="R25" s="46" t="s">
        <v>18</v>
      </c>
      <c r="S25" s="46" t="s">
        <v>19</v>
      </c>
      <c r="T25" s="46" t="s">
        <v>20</v>
      </c>
      <c r="U25" s="3"/>
    </row>
    <row r="26" spans="2:21" ht="23" thickBot="1" x14ac:dyDescent="0.6">
      <c r="B26" s="139"/>
      <c r="C26" s="143"/>
      <c r="D26" s="144"/>
      <c r="E26" s="145"/>
      <c r="F26" s="143"/>
      <c r="G26" s="144"/>
      <c r="H26" s="144"/>
      <c r="I26" s="144"/>
      <c r="J26" s="145"/>
      <c r="K26" s="139"/>
      <c r="L26" s="139"/>
      <c r="M26" s="111">
        <f>A①_管理部_入力!M26</f>
        <v>900</v>
      </c>
      <c r="N26" s="111">
        <f>A①_管理部_入力!N26</f>
        <v>900</v>
      </c>
      <c r="O26" s="111">
        <f>A①_管理部_入力!O26</f>
        <v>900</v>
      </c>
      <c r="P26" s="111">
        <f>A①_管理部_入力!P26</f>
        <v>900</v>
      </c>
      <c r="Q26" s="111">
        <f>A①_管理部_入力!Q26</f>
        <v>900</v>
      </c>
      <c r="R26" s="111">
        <f>A①_管理部_入力!R26</f>
        <v>900</v>
      </c>
      <c r="S26" s="108">
        <f>SUM(M26:R26)</f>
        <v>5400</v>
      </c>
      <c r="T26" s="108">
        <f>S24+S26</f>
        <v>10800</v>
      </c>
      <c r="U26" s="4"/>
    </row>
    <row r="27" spans="2:21" ht="21.65" customHeight="1" x14ac:dyDescent="0.55000000000000004">
      <c r="B27" s="138" t="s">
        <v>144</v>
      </c>
      <c r="C27" s="140" t="s">
        <v>118</v>
      </c>
      <c r="D27" s="141"/>
      <c r="E27" s="142"/>
      <c r="F27" s="146" t="s">
        <v>167</v>
      </c>
      <c r="G27" s="141"/>
      <c r="H27" s="141"/>
      <c r="I27" s="141"/>
      <c r="J27" s="142"/>
      <c r="K27" s="138" t="s">
        <v>21</v>
      </c>
      <c r="L27" s="138" t="s">
        <v>22</v>
      </c>
      <c r="M27" s="109" t="s">
        <v>5</v>
      </c>
      <c r="N27" s="109" t="s">
        <v>6</v>
      </c>
      <c r="O27" s="109" t="s">
        <v>7</v>
      </c>
      <c r="P27" s="109" t="s">
        <v>8</v>
      </c>
      <c r="Q27" s="109" t="s">
        <v>9</v>
      </c>
      <c r="R27" s="109" t="s">
        <v>10</v>
      </c>
      <c r="S27" s="109" t="s">
        <v>11</v>
      </c>
      <c r="T27" s="110"/>
      <c r="U27" s="4"/>
    </row>
    <row r="28" spans="2:21" ht="22.5" x14ac:dyDescent="0.55000000000000004">
      <c r="B28" s="129"/>
      <c r="C28" s="131"/>
      <c r="D28" s="132"/>
      <c r="E28" s="133"/>
      <c r="F28" s="131"/>
      <c r="G28" s="132"/>
      <c r="H28" s="132"/>
      <c r="I28" s="132"/>
      <c r="J28" s="133"/>
      <c r="K28" s="129"/>
      <c r="L28" s="129"/>
      <c r="M28" s="40">
        <f>A①_管理部_入力!M28</f>
        <v>100</v>
      </c>
      <c r="N28" s="40">
        <f>A①_管理部_入力!N28</f>
        <v>100</v>
      </c>
      <c r="O28" s="40">
        <f>A①_管理部_入力!O28</f>
        <v>100</v>
      </c>
      <c r="P28" s="40">
        <f>A①_管理部_入力!P28</f>
        <v>100</v>
      </c>
      <c r="Q28" s="40">
        <f>A①_管理部_入力!Q28</f>
        <v>100</v>
      </c>
      <c r="R28" s="40">
        <f>A①_管理部_入力!R28</f>
        <v>100</v>
      </c>
      <c r="S28" s="2">
        <f>SUM(M28:R28)</f>
        <v>600</v>
      </c>
      <c r="T28" s="33"/>
      <c r="U28" s="4"/>
    </row>
    <row r="29" spans="2:21" ht="22.5" x14ac:dyDescent="0.55000000000000004">
      <c r="B29" s="129"/>
      <c r="C29" s="131"/>
      <c r="D29" s="132"/>
      <c r="E29" s="133"/>
      <c r="F29" s="131"/>
      <c r="G29" s="132"/>
      <c r="H29" s="132"/>
      <c r="I29" s="132"/>
      <c r="J29" s="133"/>
      <c r="K29" s="129"/>
      <c r="L29" s="129"/>
      <c r="M29" s="46" t="s">
        <v>13</v>
      </c>
      <c r="N29" s="46" t="s">
        <v>14</v>
      </c>
      <c r="O29" s="46" t="s">
        <v>15</v>
      </c>
      <c r="P29" s="46" t="s">
        <v>16</v>
      </c>
      <c r="Q29" s="46" t="s">
        <v>17</v>
      </c>
      <c r="R29" s="46" t="s">
        <v>18</v>
      </c>
      <c r="S29" s="46" t="s">
        <v>19</v>
      </c>
      <c r="T29" s="46" t="s">
        <v>20</v>
      </c>
      <c r="U29" s="4"/>
    </row>
    <row r="30" spans="2:21" ht="23" thickBot="1" x14ac:dyDescent="0.6">
      <c r="B30" s="139"/>
      <c r="C30" s="143"/>
      <c r="D30" s="144"/>
      <c r="E30" s="145"/>
      <c r="F30" s="143"/>
      <c r="G30" s="144"/>
      <c r="H30" s="144"/>
      <c r="I30" s="144"/>
      <c r="J30" s="145"/>
      <c r="K30" s="139"/>
      <c r="L30" s="139"/>
      <c r="M30" s="111">
        <f>A①_管理部_入力!M30</f>
        <v>100</v>
      </c>
      <c r="N30" s="111">
        <f>A①_管理部_入力!N30</f>
        <v>100</v>
      </c>
      <c r="O30" s="111">
        <f>A①_管理部_入力!O30</f>
        <v>100</v>
      </c>
      <c r="P30" s="111">
        <f>A①_管理部_入力!P30</f>
        <v>100</v>
      </c>
      <c r="Q30" s="111">
        <f>A①_管理部_入力!Q30</f>
        <v>100</v>
      </c>
      <c r="R30" s="111">
        <f>A①_管理部_入力!R30</f>
        <v>100</v>
      </c>
      <c r="S30" s="108">
        <f>SUM(M30:R30)</f>
        <v>600</v>
      </c>
      <c r="T30" s="108">
        <f>S28+S30</f>
        <v>1200</v>
      </c>
      <c r="U30" s="4"/>
    </row>
    <row r="31" spans="2:21" ht="21.65" customHeight="1" x14ac:dyDescent="0.55000000000000004">
      <c r="B31" s="138" t="s">
        <v>157</v>
      </c>
      <c r="C31" s="140" t="s">
        <v>119</v>
      </c>
      <c r="D31" s="141"/>
      <c r="E31" s="142"/>
      <c r="F31" s="146" t="s">
        <v>136</v>
      </c>
      <c r="G31" s="141"/>
      <c r="H31" s="141"/>
      <c r="I31" s="141"/>
      <c r="J31" s="142"/>
      <c r="K31" s="138" t="s">
        <v>21</v>
      </c>
      <c r="L31" s="138" t="s">
        <v>22</v>
      </c>
      <c r="M31" s="109" t="s">
        <v>5</v>
      </c>
      <c r="N31" s="109" t="s">
        <v>6</v>
      </c>
      <c r="O31" s="109" t="s">
        <v>7</v>
      </c>
      <c r="P31" s="109" t="s">
        <v>8</v>
      </c>
      <c r="Q31" s="109" t="s">
        <v>9</v>
      </c>
      <c r="R31" s="109" t="s">
        <v>10</v>
      </c>
      <c r="S31" s="109" t="s">
        <v>11</v>
      </c>
      <c r="T31" s="110"/>
      <c r="U31" s="4"/>
    </row>
    <row r="32" spans="2:21" ht="22.5" x14ac:dyDescent="0.55000000000000004">
      <c r="B32" s="129"/>
      <c r="C32" s="131"/>
      <c r="D32" s="132"/>
      <c r="E32" s="133"/>
      <c r="F32" s="131"/>
      <c r="G32" s="132"/>
      <c r="H32" s="132"/>
      <c r="I32" s="132"/>
      <c r="J32" s="133"/>
      <c r="K32" s="129"/>
      <c r="L32" s="129"/>
      <c r="M32" s="40">
        <f>M24+M28</f>
        <v>1000</v>
      </c>
      <c r="N32" s="40">
        <f t="shared" ref="N32:R34" si="0">N24+N28</f>
        <v>1000</v>
      </c>
      <c r="O32" s="40">
        <f t="shared" si="0"/>
        <v>1000</v>
      </c>
      <c r="P32" s="40">
        <f t="shared" si="0"/>
        <v>1000</v>
      </c>
      <c r="Q32" s="40">
        <f t="shared" si="0"/>
        <v>1000</v>
      </c>
      <c r="R32" s="40">
        <f t="shared" si="0"/>
        <v>1000</v>
      </c>
      <c r="S32" s="2">
        <f>SUM(M32:R32)</f>
        <v>6000</v>
      </c>
      <c r="T32" s="33"/>
      <c r="U32" s="4"/>
    </row>
    <row r="33" spans="1:21" ht="22.5" x14ac:dyDescent="0.55000000000000004">
      <c r="B33" s="129"/>
      <c r="C33" s="131"/>
      <c r="D33" s="132"/>
      <c r="E33" s="133"/>
      <c r="F33" s="131"/>
      <c r="G33" s="132"/>
      <c r="H33" s="132"/>
      <c r="I33" s="132"/>
      <c r="J33" s="133"/>
      <c r="K33" s="129"/>
      <c r="L33" s="129"/>
      <c r="M33" s="46" t="s">
        <v>13</v>
      </c>
      <c r="N33" s="46" t="s">
        <v>14</v>
      </c>
      <c r="O33" s="46" t="s">
        <v>15</v>
      </c>
      <c r="P33" s="46" t="s">
        <v>16</v>
      </c>
      <c r="Q33" s="46" t="s">
        <v>17</v>
      </c>
      <c r="R33" s="46" t="s">
        <v>18</v>
      </c>
      <c r="S33" s="46" t="s">
        <v>19</v>
      </c>
      <c r="T33" s="46" t="s">
        <v>20</v>
      </c>
      <c r="U33" s="4"/>
    </row>
    <row r="34" spans="1:21" ht="23" thickBot="1" x14ac:dyDescent="0.6">
      <c r="B34" s="139"/>
      <c r="C34" s="143"/>
      <c r="D34" s="144"/>
      <c r="E34" s="145"/>
      <c r="F34" s="143"/>
      <c r="G34" s="144"/>
      <c r="H34" s="144"/>
      <c r="I34" s="144"/>
      <c r="J34" s="145"/>
      <c r="K34" s="139"/>
      <c r="L34" s="139"/>
      <c r="M34" s="111">
        <f>M26+M30</f>
        <v>1000</v>
      </c>
      <c r="N34" s="111">
        <f t="shared" si="0"/>
        <v>1000</v>
      </c>
      <c r="O34" s="111">
        <f t="shared" si="0"/>
        <v>1000</v>
      </c>
      <c r="P34" s="111">
        <f t="shared" si="0"/>
        <v>1000</v>
      </c>
      <c r="Q34" s="111">
        <f t="shared" si="0"/>
        <v>1000</v>
      </c>
      <c r="R34" s="111">
        <f t="shared" si="0"/>
        <v>1000</v>
      </c>
      <c r="S34" s="108">
        <f>SUM(M34:R34)</f>
        <v>6000</v>
      </c>
      <c r="T34" s="108">
        <f>S32+S34</f>
        <v>12000</v>
      </c>
      <c r="U34" s="4"/>
    </row>
    <row r="35" spans="1:21" ht="21.65" customHeight="1" x14ac:dyDescent="0.55000000000000004">
      <c r="B35" s="138" t="s">
        <v>160</v>
      </c>
      <c r="C35" s="140" t="s">
        <v>137</v>
      </c>
      <c r="D35" s="141"/>
      <c r="E35" s="142"/>
      <c r="F35" s="146" t="s">
        <v>167</v>
      </c>
      <c r="G35" s="141"/>
      <c r="H35" s="141"/>
      <c r="I35" s="141"/>
      <c r="J35" s="142"/>
      <c r="K35" s="138" t="s">
        <v>21</v>
      </c>
      <c r="L35" s="138" t="s">
        <v>22</v>
      </c>
      <c r="M35" s="109" t="s">
        <v>5</v>
      </c>
      <c r="N35" s="109" t="s">
        <v>6</v>
      </c>
      <c r="O35" s="109" t="s">
        <v>7</v>
      </c>
      <c r="P35" s="109" t="s">
        <v>8</v>
      </c>
      <c r="Q35" s="109" t="s">
        <v>9</v>
      </c>
      <c r="R35" s="109" t="s">
        <v>10</v>
      </c>
      <c r="S35" s="109" t="s">
        <v>11</v>
      </c>
      <c r="T35" s="110"/>
      <c r="U35" s="4"/>
    </row>
    <row r="36" spans="1:21" ht="22.5" x14ac:dyDescent="0.55000000000000004">
      <c r="B36" s="129"/>
      <c r="C36" s="131"/>
      <c r="D36" s="132"/>
      <c r="E36" s="133"/>
      <c r="F36" s="131"/>
      <c r="G36" s="132"/>
      <c r="H36" s="132"/>
      <c r="I36" s="132"/>
      <c r="J36" s="133"/>
      <c r="K36" s="129"/>
      <c r="L36" s="129"/>
      <c r="M36" s="40">
        <f>A①_管理部_入力!M36</f>
        <v>-50</v>
      </c>
      <c r="N36" s="40">
        <f>A①_管理部_入力!N36</f>
        <v>-50</v>
      </c>
      <c r="O36" s="40">
        <f>A①_管理部_入力!O36</f>
        <v>-50</v>
      </c>
      <c r="P36" s="40">
        <f>A①_管理部_入力!P36</f>
        <v>-50</v>
      </c>
      <c r="Q36" s="40">
        <f>A①_管理部_入力!Q36</f>
        <v>-50</v>
      </c>
      <c r="R36" s="40">
        <f>A①_管理部_入力!R36</f>
        <v>-50</v>
      </c>
      <c r="S36" s="2">
        <f>SUM(M36:R36)</f>
        <v>-300</v>
      </c>
      <c r="T36" s="33"/>
      <c r="U36" s="4"/>
    </row>
    <row r="37" spans="1:21" ht="22.5" x14ac:dyDescent="0.55000000000000004">
      <c r="B37" s="129"/>
      <c r="C37" s="131"/>
      <c r="D37" s="132"/>
      <c r="E37" s="133"/>
      <c r="F37" s="131"/>
      <c r="G37" s="132"/>
      <c r="H37" s="132"/>
      <c r="I37" s="132"/>
      <c r="J37" s="133"/>
      <c r="K37" s="129"/>
      <c r="L37" s="129"/>
      <c r="M37" s="46" t="s">
        <v>13</v>
      </c>
      <c r="N37" s="46" t="s">
        <v>14</v>
      </c>
      <c r="O37" s="46" t="s">
        <v>15</v>
      </c>
      <c r="P37" s="46" t="s">
        <v>16</v>
      </c>
      <c r="Q37" s="46" t="s">
        <v>17</v>
      </c>
      <c r="R37" s="46" t="s">
        <v>18</v>
      </c>
      <c r="S37" s="46" t="s">
        <v>19</v>
      </c>
      <c r="T37" s="46" t="s">
        <v>20</v>
      </c>
      <c r="U37" s="4"/>
    </row>
    <row r="38" spans="1:21" ht="23" thickBot="1" x14ac:dyDescent="0.6">
      <c r="B38" s="139"/>
      <c r="C38" s="143"/>
      <c r="D38" s="144"/>
      <c r="E38" s="145"/>
      <c r="F38" s="143"/>
      <c r="G38" s="144"/>
      <c r="H38" s="144"/>
      <c r="I38" s="144"/>
      <c r="J38" s="145"/>
      <c r="K38" s="139"/>
      <c r="L38" s="139"/>
      <c r="M38" s="111">
        <f>A①_管理部_入力!M38</f>
        <v>-50</v>
      </c>
      <c r="N38" s="111">
        <f>A①_管理部_入力!N38</f>
        <v>-50</v>
      </c>
      <c r="O38" s="111">
        <f>A①_管理部_入力!O38</f>
        <v>-50</v>
      </c>
      <c r="P38" s="111">
        <f>A①_管理部_入力!P38</f>
        <v>-50</v>
      </c>
      <c r="Q38" s="111">
        <f>A①_管理部_入力!Q38</f>
        <v>-50</v>
      </c>
      <c r="R38" s="111">
        <f>A①_管理部_入力!R38</f>
        <v>-50</v>
      </c>
      <c r="S38" s="108">
        <f>SUM(M38:R38)</f>
        <v>-300</v>
      </c>
      <c r="T38" s="108">
        <f>S36+S38</f>
        <v>-600</v>
      </c>
      <c r="U38" s="4"/>
    </row>
    <row r="39" spans="1:21" ht="21.65" customHeight="1" x14ac:dyDescent="0.55000000000000004">
      <c r="B39" s="138" t="s">
        <v>164</v>
      </c>
      <c r="C39" s="140" t="s">
        <v>139</v>
      </c>
      <c r="D39" s="141"/>
      <c r="E39" s="142"/>
      <c r="F39" s="146" t="s">
        <v>167</v>
      </c>
      <c r="G39" s="141"/>
      <c r="H39" s="141"/>
      <c r="I39" s="141"/>
      <c r="J39" s="142"/>
      <c r="K39" s="138" t="s">
        <v>21</v>
      </c>
      <c r="L39" s="138" t="s">
        <v>22</v>
      </c>
      <c r="M39" s="109" t="s">
        <v>5</v>
      </c>
      <c r="N39" s="109" t="s">
        <v>6</v>
      </c>
      <c r="O39" s="109" t="s">
        <v>7</v>
      </c>
      <c r="P39" s="109" t="s">
        <v>8</v>
      </c>
      <c r="Q39" s="109" t="s">
        <v>9</v>
      </c>
      <c r="R39" s="109" t="s">
        <v>10</v>
      </c>
      <c r="S39" s="109" t="s">
        <v>11</v>
      </c>
      <c r="T39" s="110"/>
      <c r="U39" s="4"/>
    </row>
    <row r="40" spans="1:21" ht="22.5" x14ac:dyDescent="0.55000000000000004">
      <c r="B40" s="129"/>
      <c r="C40" s="131"/>
      <c r="D40" s="132"/>
      <c r="E40" s="133"/>
      <c r="F40" s="131"/>
      <c r="G40" s="132"/>
      <c r="H40" s="132"/>
      <c r="I40" s="132"/>
      <c r="J40" s="133"/>
      <c r="K40" s="129"/>
      <c r="L40" s="129"/>
      <c r="M40" s="40">
        <f>A①_管理部_入力!M40</f>
        <v>250</v>
      </c>
      <c r="N40" s="40">
        <f>A①_管理部_入力!N40</f>
        <v>250</v>
      </c>
      <c r="O40" s="40">
        <f>A①_管理部_入力!O40</f>
        <v>250</v>
      </c>
      <c r="P40" s="40">
        <f>A①_管理部_入力!P40</f>
        <v>250</v>
      </c>
      <c r="Q40" s="40">
        <f>A①_管理部_入力!Q40</f>
        <v>250</v>
      </c>
      <c r="R40" s="40">
        <f>A①_管理部_入力!R40</f>
        <v>250</v>
      </c>
      <c r="S40" s="2">
        <f>SUM(M40:R40)</f>
        <v>1500</v>
      </c>
      <c r="T40" s="33"/>
      <c r="U40" s="4"/>
    </row>
    <row r="41" spans="1:21" ht="22.5" x14ac:dyDescent="0.55000000000000004">
      <c r="B41" s="129"/>
      <c r="C41" s="131"/>
      <c r="D41" s="132"/>
      <c r="E41" s="133"/>
      <c r="F41" s="131"/>
      <c r="G41" s="132"/>
      <c r="H41" s="132"/>
      <c r="I41" s="132"/>
      <c r="J41" s="133"/>
      <c r="K41" s="129"/>
      <c r="L41" s="129"/>
      <c r="M41" s="46" t="s">
        <v>13</v>
      </c>
      <c r="N41" s="46" t="s">
        <v>14</v>
      </c>
      <c r="O41" s="46" t="s">
        <v>15</v>
      </c>
      <c r="P41" s="46" t="s">
        <v>16</v>
      </c>
      <c r="Q41" s="46" t="s">
        <v>17</v>
      </c>
      <c r="R41" s="46" t="s">
        <v>18</v>
      </c>
      <c r="S41" s="46" t="s">
        <v>19</v>
      </c>
      <c r="T41" s="46" t="s">
        <v>20</v>
      </c>
      <c r="U41" s="4"/>
    </row>
    <row r="42" spans="1:21" ht="23" thickBot="1" x14ac:dyDescent="0.6">
      <c r="B42" s="139"/>
      <c r="C42" s="143"/>
      <c r="D42" s="144"/>
      <c r="E42" s="145"/>
      <c r="F42" s="143"/>
      <c r="G42" s="144"/>
      <c r="H42" s="144"/>
      <c r="I42" s="144"/>
      <c r="J42" s="145"/>
      <c r="K42" s="139"/>
      <c r="L42" s="139"/>
      <c r="M42" s="111">
        <f>A①_管理部_入力!M42</f>
        <v>250</v>
      </c>
      <c r="N42" s="111">
        <f>A①_管理部_入力!N42</f>
        <v>250</v>
      </c>
      <c r="O42" s="111">
        <f>A①_管理部_入力!O42</f>
        <v>250</v>
      </c>
      <c r="P42" s="111">
        <f>A①_管理部_入力!P42</f>
        <v>250</v>
      </c>
      <c r="Q42" s="111">
        <f>A①_管理部_入力!Q42</f>
        <v>250</v>
      </c>
      <c r="R42" s="111">
        <f>A①_管理部_入力!R42</f>
        <v>250</v>
      </c>
      <c r="S42" s="108">
        <f>SUM(M42:R42)</f>
        <v>1500</v>
      </c>
      <c r="T42" s="108">
        <f>S40+S42</f>
        <v>3000</v>
      </c>
      <c r="U42" s="4"/>
    </row>
    <row r="43" spans="1:21" ht="21.65" customHeight="1" x14ac:dyDescent="0.55000000000000004">
      <c r="B43" s="129" t="s">
        <v>46</v>
      </c>
      <c r="C43" s="131" t="s">
        <v>121</v>
      </c>
      <c r="D43" s="132"/>
      <c r="E43" s="133"/>
      <c r="F43" s="137" t="s">
        <v>140</v>
      </c>
      <c r="G43" s="132"/>
      <c r="H43" s="132"/>
      <c r="I43" s="132"/>
      <c r="J43" s="133"/>
      <c r="K43" s="129" t="s">
        <v>21</v>
      </c>
      <c r="L43" s="129" t="s">
        <v>22</v>
      </c>
      <c r="M43" s="81" t="s">
        <v>5</v>
      </c>
      <c r="N43" s="81" t="s">
        <v>6</v>
      </c>
      <c r="O43" s="81" t="s">
        <v>7</v>
      </c>
      <c r="P43" s="81" t="s">
        <v>8</v>
      </c>
      <c r="Q43" s="81" t="s">
        <v>9</v>
      </c>
      <c r="R43" s="81" t="s">
        <v>10</v>
      </c>
      <c r="S43" s="81" t="s">
        <v>11</v>
      </c>
      <c r="T43" s="33"/>
      <c r="U43" s="4"/>
    </row>
    <row r="44" spans="1:21" ht="22.5" x14ac:dyDescent="0.55000000000000004">
      <c r="B44" s="129"/>
      <c r="C44" s="131"/>
      <c r="D44" s="132"/>
      <c r="E44" s="133"/>
      <c r="F44" s="131"/>
      <c r="G44" s="132"/>
      <c r="H44" s="132"/>
      <c r="I44" s="132"/>
      <c r="J44" s="133"/>
      <c r="K44" s="129"/>
      <c r="L44" s="129"/>
      <c r="M44" s="2">
        <f>M32+M36+M40</f>
        <v>1200</v>
      </c>
      <c r="N44" s="2">
        <f t="shared" ref="N44:R46" si="1">N32+N36+N40</f>
        <v>1200</v>
      </c>
      <c r="O44" s="2">
        <f t="shared" si="1"/>
        <v>1200</v>
      </c>
      <c r="P44" s="2">
        <f t="shared" si="1"/>
        <v>1200</v>
      </c>
      <c r="Q44" s="2">
        <f t="shared" si="1"/>
        <v>1200</v>
      </c>
      <c r="R44" s="2">
        <f t="shared" si="1"/>
        <v>1200</v>
      </c>
      <c r="S44" s="2">
        <f>SUM(M44:R44)</f>
        <v>7200</v>
      </c>
      <c r="T44" s="33"/>
      <c r="U44" s="4"/>
    </row>
    <row r="45" spans="1:21" ht="22.5" x14ac:dyDescent="0.55000000000000004">
      <c r="B45" s="129"/>
      <c r="C45" s="131"/>
      <c r="D45" s="132"/>
      <c r="E45" s="133"/>
      <c r="F45" s="131"/>
      <c r="G45" s="132"/>
      <c r="H45" s="132"/>
      <c r="I45" s="132"/>
      <c r="J45" s="133"/>
      <c r="K45" s="129"/>
      <c r="L45" s="129"/>
      <c r="M45" s="46" t="s">
        <v>13</v>
      </c>
      <c r="N45" s="46" t="s">
        <v>14</v>
      </c>
      <c r="O45" s="46" t="s">
        <v>15</v>
      </c>
      <c r="P45" s="46" t="s">
        <v>16</v>
      </c>
      <c r="Q45" s="46" t="s">
        <v>17</v>
      </c>
      <c r="R45" s="46" t="s">
        <v>18</v>
      </c>
      <c r="S45" s="46" t="s">
        <v>19</v>
      </c>
      <c r="T45" s="46" t="s">
        <v>20</v>
      </c>
      <c r="U45" s="4"/>
    </row>
    <row r="46" spans="1:21" ht="22.5" x14ac:dyDescent="0.55000000000000004">
      <c r="B46" s="130"/>
      <c r="C46" s="134"/>
      <c r="D46" s="135"/>
      <c r="E46" s="136"/>
      <c r="F46" s="134"/>
      <c r="G46" s="135"/>
      <c r="H46" s="135"/>
      <c r="I46" s="135"/>
      <c r="J46" s="136"/>
      <c r="K46" s="130"/>
      <c r="L46" s="130"/>
      <c r="M46" s="2">
        <f>M34+M38+M42</f>
        <v>1200</v>
      </c>
      <c r="N46" s="2">
        <f t="shared" si="1"/>
        <v>1200</v>
      </c>
      <c r="O46" s="2">
        <f t="shared" si="1"/>
        <v>1200</v>
      </c>
      <c r="P46" s="2">
        <f t="shared" si="1"/>
        <v>1200</v>
      </c>
      <c r="Q46" s="2">
        <f t="shared" si="1"/>
        <v>1200</v>
      </c>
      <c r="R46" s="2">
        <f t="shared" si="1"/>
        <v>1200</v>
      </c>
      <c r="S46" s="2">
        <f>SUM(M46:R46)</f>
        <v>7200</v>
      </c>
      <c r="T46" s="2">
        <f>S44+S46</f>
        <v>14400</v>
      </c>
      <c r="U46" s="4"/>
    </row>
    <row r="47" spans="1:21" x14ac:dyDescent="0.55000000000000004">
      <c r="A47" s="4"/>
      <c r="B47" s="4"/>
      <c r="C47" s="4"/>
      <c r="D47" s="4"/>
      <c r="E47" s="4"/>
      <c r="F47" s="4"/>
      <c r="G47" s="4"/>
      <c r="H47" s="4"/>
      <c r="I47" s="4"/>
      <c r="J47" s="4"/>
      <c r="K47" s="4"/>
      <c r="L47" s="4"/>
      <c r="M47" s="4"/>
      <c r="N47" s="4"/>
      <c r="O47" s="4"/>
      <c r="P47" s="4"/>
      <c r="Q47" s="4"/>
      <c r="R47" s="4"/>
      <c r="S47" s="4"/>
      <c r="T47" s="4"/>
      <c r="U47" s="4"/>
    </row>
  </sheetData>
  <mergeCells count="52">
    <mergeCell ref="B19:C19"/>
    <mergeCell ref="B2:I2"/>
    <mergeCell ref="J2:L2"/>
    <mergeCell ref="B4:T4"/>
    <mergeCell ref="B5:T5"/>
    <mergeCell ref="C7:E7"/>
    <mergeCell ref="G7:I7"/>
    <mergeCell ref="B9:T9"/>
    <mergeCell ref="B11:T11"/>
    <mergeCell ref="D15:E15"/>
    <mergeCell ref="D16:E16"/>
    <mergeCell ref="D17:E17"/>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31:B34"/>
    <mergeCell ref="C31:E34"/>
    <mergeCell ref="F31:J34"/>
    <mergeCell ref="K31:K34"/>
    <mergeCell ref="L31:L34"/>
    <mergeCell ref="B27:B30"/>
    <mergeCell ref="C27:E30"/>
    <mergeCell ref="F27:J30"/>
    <mergeCell ref="K27:K30"/>
    <mergeCell ref="L27:L30"/>
    <mergeCell ref="B39:B42"/>
    <mergeCell ref="C39:E42"/>
    <mergeCell ref="F39:J42"/>
    <mergeCell ref="K39:K42"/>
    <mergeCell ref="L39:L42"/>
    <mergeCell ref="B35:B38"/>
    <mergeCell ref="C35:E38"/>
    <mergeCell ref="F35:J38"/>
    <mergeCell ref="K35:K38"/>
    <mergeCell ref="L35:L38"/>
    <mergeCell ref="B43:B46"/>
    <mergeCell ref="C43:E46"/>
    <mergeCell ref="F43:J46"/>
    <mergeCell ref="K43:K46"/>
    <mergeCell ref="L43:L46"/>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U106"/>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51" t="s">
        <v>27</v>
      </c>
      <c r="C2" s="151"/>
      <c r="D2" s="151"/>
      <c r="E2" s="151"/>
      <c r="F2" s="151"/>
      <c r="G2" s="151"/>
      <c r="H2" s="151"/>
      <c r="I2" s="151"/>
      <c r="J2" s="198" t="str">
        <f>A①_営業部_入力!J2</f>
        <v>第4-3問</v>
      </c>
      <c r="K2" s="198"/>
      <c r="L2" s="198"/>
      <c r="M2" s="41" t="str">
        <f>A①_営業部_入力!M2</f>
        <v>部門別月次予算PL（その４-3）</v>
      </c>
      <c r="N2" s="41"/>
      <c r="O2" s="41"/>
      <c r="P2" s="41"/>
      <c r="Q2" s="41"/>
      <c r="R2" s="41"/>
      <c r="S2" s="41"/>
      <c r="T2" s="7"/>
    </row>
    <row r="3" spans="2:20" ht="31.5" x14ac:dyDescent="1.05">
      <c r="B3" s="8"/>
      <c r="C3" s="30" t="s">
        <v>34</v>
      </c>
      <c r="D3" s="8"/>
      <c r="E3" s="8"/>
      <c r="F3" s="8"/>
      <c r="G3" s="30" t="s">
        <v>154</v>
      </c>
      <c r="H3" s="8"/>
      <c r="I3" s="8"/>
      <c r="J3" s="42" t="s">
        <v>55</v>
      </c>
      <c r="K3" s="9"/>
      <c r="L3" s="9"/>
      <c r="M3" s="9"/>
      <c r="N3" s="9"/>
      <c r="O3" s="9"/>
      <c r="P3" s="9"/>
      <c r="Q3" s="9"/>
      <c r="R3" s="9"/>
      <c r="S3" s="9"/>
      <c r="T3" s="10"/>
    </row>
    <row r="4" spans="2:20" ht="22.5" x14ac:dyDescent="0.55000000000000004">
      <c r="B4" s="153" t="s">
        <v>0</v>
      </c>
      <c r="C4" s="154"/>
      <c r="D4" s="154"/>
      <c r="E4" s="154"/>
      <c r="F4" s="154"/>
      <c r="G4" s="154"/>
      <c r="H4" s="154"/>
      <c r="I4" s="154"/>
      <c r="J4" s="154"/>
      <c r="K4" s="154"/>
      <c r="L4" s="154"/>
      <c r="M4" s="154"/>
      <c r="N4" s="154"/>
      <c r="O4" s="154"/>
      <c r="P4" s="154"/>
      <c r="Q4" s="154"/>
      <c r="R4" s="154"/>
      <c r="S4" s="154"/>
      <c r="T4" s="155"/>
    </row>
    <row r="5" spans="2:20" ht="67.75" customHeight="1" x14ac:dyDescent="0.55000000000000004">
      <c r="B5" s="156" t="s">
        <v>57</v>
      </c>
      <c r="C5" s="157"/>
      <c r="D5" s="157"/>
      <c r="E5" s="157"/>
      <c r="F5" s="157"/>
      <c r="G5" s="157"/>
      <c r="H5" s="157"/>
      <c r="I5" s="157"/>
      <c r="J5" s="157"/>
      <c r="K5" s="157"/>
      <c r="L5" s="157"/>
      <c r="M5" s="157"/>
      <c r="N5" s="157"/>
      <c r="O5" s="157"/>
      <c r="P5" s="157"/>
      <c r="Q5" s="157"/>
      <c r="R5" s="157"/>
      <c r="S5" s="157"/>
      <c r="T5" s="158"/>
    </row>
    <row r="6" spans="2:20" ht="6" customHeight="1" x14ac:dyDescent="0.55000000000000004"/>
    <row r="7" spans="2:20" ht="28.5" x14ac:dyDescent="0.95">
      <c r="B7" s="12">
        <v>1</v>
      </c>
      <c r="C7" s="147" t="s">
        <v>53</v>
      </c>
      <c r="D7" s="148"/>
      <c r="E7" s="149"/>
      <c r="F7" s="11">
        <v>1</v>
      </c>
      <c r="G7" s="150" t="s">
        <v>457</v>
      </c>
      <c r="H7" s="150"/>
      <c r="I7" s="150"/>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156"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57"/>
      <c r="D9" s="157"/>
      <c r="E9" s="157"/>
      <c r="F9" s="157"/>
      <c r="G9" s="157"/>
      <c r="H9" s="157"/>
      <c r="I9" s="157"/>
      <c r="J9" s="157"/>
      <c r="K9" s="157"/>
      <c r="L9" s="157"/>
      <c r="M9" s="157"/>
      <c r="N9" s="157"/>
      <c r="O9" s="157"/>
      <c r="P9" s="157"/>
      <c r="Q9" s="157"/>
      <c r="R9" s="157"/>
      <c r="S9" s="157"/>
      <c r="T9" s="158"/>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156"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157"/>
      <c r="D11" s="157"/>
      <c r="E11" s="157"/>
      <c r="F11" s="157"/>
      <c r="G11" s="157"/>
      <c r="H11" s="157"/>
      <c r="I11" s="157"/>
      <c r="J11" s="157"/>
      <c r="K11" s="157"/>
      <c r="L11" s="157"/>
      <c r="M11" s="157"/>
      <c r="N11" s="157"/>
      <c r="O11" s="157"/>
      <c r="P11" s="157"/>
      <c r="Q11" s="157"/>
      <c r="R11" s="157"/>
      <c r="S11" s="157"/>
      <c r="T11" s="158"/>
    </row>
    <row r="12" spans="2:20" ht="19.75" customHeight="1" x14ac:dyDescent="0.55000000000000004">
      <c r="B12" s="47"/>
      <c r="C12" s="48"/>
      <c r="D12" s="48"/>
      <c r="E12" s="48"/>
      <c r="F12" s="48"/>
      <c r="G12" s="48"/>
      <c r="H12" s="48"/>
      <c r="I12" s="48"/>
      <c r="J12" s="48"/>
      <c r="K12" s="48"/>
      <c r="L12" s="48"/>
      <c r="M12" s="48"/>
      <c r="N12" s="48"/>
      <c r="O12" s="48"/>
      <c r="P12" s="48"/>
      <c r="Q12" s="48"/>
      <c r="R12" s="48"/>
      <c r="S12" s="48"/>
      <c r="T12" s="49"/>
    </row>
    <row r="13" spans="2:20" ht="19.75" customHeight="1" thickBot="1" x14ac:dyDescent="0.6">
      <c r="B13" s="47"/>
      <c r="C13" s="48" t="s">
        <v>61</v>
      </c>
      <c r="D13" s="48"/>
      <c r="E13" s="48"/>
      <c r="F13" s="48"/>
      <c r="G13" s="48"/>
      <c r="H13" s="48"/>
      <c r="I13" s="48"/>
      <c r="J13" s="48"/>
      <c r="K13" s="48"/>
      <c r="L13" s="48"/>
      <c r="M13" s="48"/>
      <c r="N13" s="48"/>
      <c r="O13" s="48"/>
      <c r="P13" s="48"/>
      <c r="Q13" s="48"/>
      <c r="R13" s="48"/>
      <c r="S13" s="48"/>
      <c r="T13" s="49"/>
    </row>
    <row r="14" spans="2:20" ht="19.75" customHeight="1" thickBot="1" x14ac:dyDescent="0.6">
      <c r="B14" s="47"/>
      <c r="C14" s="51" t="s">
        <v>56</v>
      </c>
      <c r="D14" s="48"/>
      <c r="E14" s="48"/>
      <c r="F14" s="48"/>
      <c r="G14" s="48"/>
      <c r="H14" s="48"/>
      <c r="I14" s="48"/>
      <c r="J14" s="48"/>
      <c r="K14" s="48"/>
      <c r="L14" s="48"/>
      <c r="M14" s="48"/>
      <c r="N14" s="48"/>
      <c r="O14" s="48"/>
      <c r="P14" s="48"/>
      <c r="Q14" s="48"/>
      <c r="R14" s="48"/>
      <c r="S14" s="48"/>
      <c r="T14" s="49"/>
    </row>
    <row r="15" spans="2:20" ht="19.75" customHeight="1" thickBot="1" x14ac:dyDescent="0.6">
      <c r="B15" s="47"/>
      <c r="C15" s="48"/>
      <c r="D15" s="183" t="s">
        <v>60</v>
      </c>
      <c r="E15" s="184"/>
      <c r="F15" s="48"/>
      <c r="G15" s="48" t="s">
        <v>73</v>
      </c>
      <c r="H15" s="48"/>
      <c r="I15" s="48"/>
      <c r="J15" s="48"/>
      <c r="K15" s="48"/>
      <c r="L15" s="48"/>
      <c r="M15" s="48"/>
      <c r="N15" s="48"/>
      <c r="O15" s="48"/>
      <c r="P15" s="48"/>
      <c r="Q15" s="48"/>
      <c r="R15" s="48"/>
      <c r="S15" s="48"/>
      <c r="T15" s="49"/>
    </row>
    <row r="16" spans="2:20" ht="19.75" customHeight="1" thickBot="1" x14ac:dyDescent="0.6">
      <c r="B16" s="47"/>
      <c r="C16" s="48"/>
      <c r="D16" s="183" t="s">
        <v>62</v>
      </c>
      <c r="E16" s="184"/>
      <c r="F16" s="48"/>
      <c r="G16" s="48" t="s">
        <v>97</v>
      </c>
      <c r="H16" s="48"/>
      <c r="I16" s="48"/>
      <c r="J16" s="48"/>
      <c r="K16" s="48"/>
      <c r="L16" s="48"/>
      <c r="M16" s="48"/>
      <c r="N16" s="48"/>
      <c r="O16" s="48"/>
      <c r="P16" s="48"/>
      <c r="Q16" s="48"/>
      <c r="R16" s="48"/>
      <c r="S16" s="48"/>
      <c r="T16" s="49"/>
    </row>
    <row r="17" spans="2:21" ht="19.75" customHeight="1" thickBot="1" x14ac:dyDescent="0.6">
      <c r="B17" s="47"/>
      <c r="C17" s="48"/>
      <c r="D17" s="173" t="s">
        <v>63</v>
      </c>
      <c r="E17" s="174"/>
      <c r="F17" s="48"/>
      <c r="G17" s="48" t="s">
        <v>97</v>
      </c>
      <c r="H17" s="48"/>
      <c r="I17" s="48"/>
      <c r="J17" s="48"/>
      <c r="K17" s="48"/>
      <c r="L17" s="48"/>
      <c r="M17" s="48"/>
      <c r="N17" s="48"/>
      <c r="O17" s="48"/>
      <c r="P17" s="48"/>
      <c r="Q17" s="48"/>
      <c r="R17" s="48"/>
      <c r="S17" s="48"/>
      <c r="T17" s="49"/>
    </row>
    <row r="18" spans="2:21" ht="19.75" customHeight="1" thickBot="1" x14ac:dyDescent="0.6">
      <c r="B18" s="47"/>
      <c r="C18" s="48"/>
      <c r="D18" s="48"/>
      <c r="E18" s="48"/>
      <c r="F18" s="48"/>
      <c r="G18" s="48"/>
      <c r="H18" s="48"/>
      <c r="I18" s="48"/>
      <c r="J18" s="48"/>
      <c r="K18" s="48"/>
      <c r="L18" s="48"/>
      <c r="M18" s="48"/>
      <c r="N18" s="48"/>
      <c r="O18" s="48"/>
      <c r="P18" s="48"/>
      <c r="Q18" s="48"/>
      <c r="R18" s="48"/>
      <c r="S18" s="48"/>
      <c r="T18" s="49"/>
    </row>
    <row r="19" spans="2:21" ht="19.75" customHeight="1" thickBot="1" x14ac:dyDescent="0.6">
      <c r="B19" s="173" t="s">
        <v>64</v>
      </c>
      <c r="C19" s="174"/>
      <c r="D19" s="48"/>
      <c r="E19" s="48"/>
      <c r="F19" s="48"/>
      <c r="G19" s="48"/>
      <c r="H19" s="48"/>
      <c r="I19" s="48"/>
      <c r="J19" s="48"/>
      <c r="K19" s="48"/>
      <c r="L19" s="48"/>
      <c r="M19" s="48"/>
      <c r="N19" s="48"/>
      <c r="O19" s="48"/>
      <c r="P19" s="48"/>
      <c r="Q19" s="48"/>
      <c r="R19" s="48"/>
      <c r="S19" s="48"/>
      <c r="T19" s="49"/>
    </row>
    <row r="20" spans="2:21" ht="19.75" customHeight="1" thickBot="1" x14ac:dyDescent="0.6">
      <c r="B20" s="183" t="s">
        <v>65</v>
      </c>
      <c r="C20" s="184"/>
      <c r="D20" s="183" t="s">
        <v>66</v>
      </c>
      <c r="E20" s="185"/>
      <c r="F20" s="185"/>
      <c r="G20" s="184"/>
      <c r="H20" s="173" t="s">
        <v>67</v>
      </c>
      <c r="I20" s="186"/>
      <c r="J20" s="186"/>
      <c r="K20" s="174"/>
      <c r="L20" s="183" t="s">
        <v>68</v>
      </c>
      <c r="M20" s="184"/>
      <c r="N20" s="173" t="s">
        <v>69</v>
      </c>
      <c r="O20" s="174"/>
      <c r="P20" s="173" t="s">
        <v>70</v>
      </c>
      <c r="Q20" s="174"/>
      <c r="R20" s="181" t="s">
        <v>71</v>
      </c>
      <c r="S20" s="182"/>
      <c r="T20" s="49"/>
    </row>
    <row r="21" spans="2:21" ht="19.75" customHeight="1" thickBot="1" x14ac:dyDescent="0.6">
      <c r="B21" s="47"/>
      <c r="C21" s="48"/>
      <c r="D21" s="48"/>
      <c r="E21" s="48"/>
      <c r="F21" s="48"/>
      <c r="G21" s="48"/>
      <c r="H21" s="48"/>
      <c r="I21" s="48"/>
      <c r="J21" s="48"/>
      <c r="K21" s="48"/>
      <c r="L21" s="48"/>
      <c r="M21" s="48"/>
      <c r="N21" s="48"/>
      <c r="O21" s="48"/>
      <c r="P21" s="48"/>
      <c r="Q21" s="48"/>
      <c r="R21" s="48"/>
      <c r="S21" s="48"/>
      <c r="T21" s="49"/>
    </row>
    <row r="22" spans="2:21" ht="29" thickBot="1" x14ac:dyDescent="0.6">
      <c r="B22" s="175" t="s">
        <v>169</v>
      </c>
      <c r="C22" s="176"/>
      <c r="D22" s="176"/>
      <c r="E22" s="176"/>
      <c r="F22" s="176"/>
      <c r="G22" s="176"/>
      <c r="H22" s="176"/>
      <c r="I22" s="176"/>
      <c r="J22" s="176"/>
      <c r="K22" s="176"/>
      <c r="L22" s="176"/>
      <c r="M22" s="176"/>
      <c r="N22" s="176"/>
      <c r="O22" s="176"/>
      <c r="P22" s="176"/>
      <c r="Q22" s="176"/>
      <c r="R22" s="176"/>
      <c r="S22" s="176"/>
      <c r="T22" s="177"/>
    </row>
    <row r="23" spans="2:21" ht="22.5" x14ac:dyDescent="0.55000000000000004">
      <c r="B23" s="38" t="s">
        <v>1</v>
      </c>
      <c r="C23" s="178" t="s">
        <v>2</v>
      </c>
      <c r="D23" s="179"/>
      <c r="E23" s="180"/>
      <c r="F23" s="178" t="s">
        <v>12</v>
      </c>
      <c r="G23" s="179"/>
      <c r="H23" s="179"/>
      <c r="I23" s="179"/>
      <c r="J23" s="180"/>
      <c r="K23" s="45" t="s">
        <v>3</v>
      </c>
      <c r="L23" s="45" t="s">
        <v>4</v>
      </c>
      <c r="M23" s="46" t="s">
        <v>5</v>
      </c>
      <c r="N23" s="46" t="s">
        <v>6</v>
      </c>
      <c r="O23" s="46" t="s">
        <v>7</v>
      </c>
      <c r="P23" s="46" t="s">
        <v>8</v>
      </c>
      <c r="Q23" s="46" t="s">
        <v>9</v>
      </c>
      <c r="R23" s="46" t="s">
        <v>10</v>
      </c>
      <c r="S23" s="46" t="s">
        <v>11</v>
      </c>
      <c r="T23" s="37"/>
    </row>
    <row r="24" spans="2:21" ht="22.5" x14ac:dyDescent="0.55000000000000004">
      <c r="B24" s="129" t="s">
        <v>143</v>
      </c>
      <c r="C24" s="131" t="s">
        <v>24</v>
      </c>
      <c r="D24" s="132"/>
      <c r="E24" s="133"/>
      <c r="F24" s="137" t="s">
        <v>161</v>
      </c>
      <c r="G24" s="132"/>
      <c r="H24" s="132"/>
      <c r="I24" s="132"/>
      <c r="J24" s="133"/>
      <c r="K24" s="129" t="s">
        <v>21</v>
      </c>
      <c r="L24" s="129" t="s">
        <v>22</v>
      </c>
      <c r="M24" s="40">
        <f>A①_営業部_入力!M32</f>
        <v>9500</v>
      </c>
      <c r="N24" s="40">
        <f>A①_営業部_入力!N32</f>
        <v>10450</v>
      </c>
      <c r="O24" s="40">
        <f>A①_営業部_入力!O32</f>
        <v>11495</v>
      </c>
      <c r="P24" s="40">
        <f>A①_営業部_入力!P32</f>
        <v>12635</v>
      </c>
      <c r="Q24" s="40">
        <f>A①_営業部_入力!Q32</f>
        <v>13870</v>
      </c>
      <c r="R24" s="40">
        <f>A①_営業部_入力!R32</f>
        <v>15200</v>
      </c>
      <c r="S24" s="2">
        <f>SUM(M24:R24)</f>
        <v>73150</v>
      </c>
      <c r="T24" s="33"/>
    </row>
    <row r="25" spans="2:21" ht="22.5" x14ac:dyDescent="0.55000000000000004">
      <c r="B25" s="129"/>
      <c r="C25" s="131"/>
      <c r="D25" s="132"/>
      <c r="E25" s="133"/>
      <c r="F25" s="131"/>
      <c r="G25" s="132"/>
      <c r="H25" s="132"/>
      <c r="I25" s="132"/>
      <c r="J25" s="133"/>
      <c r="K25" s="129"/>
      <c r="L25" s="129"/>
      <c r="M25" s="46" t="s">
        <v>13</v>
      </c>
      <c r="N25" s="46" t="s">
        <v>14</v>
      </c>
      <c r="O25" s="46" t="s">
        <v>15</v>
      </c>
      <c r="P25" s="46" t="s">
        <v>16</v>
      </c>
      <c r="Q25" s="46" t="s">
        <v>17</v>
      </c>
      <c r="R25" s="46" t="s">
        <v>18</v>
      </c>
      <c r="S25" s="46" t="s">
        <v>19</v>
      </c>
      <c r="T25" s="46" t="s">
        <v>20</v>
      </c>
      <c r="U25" s="3"/>
    </row>
    <row r="26" spans="2:21" ht="23" thickBot="1" x14ac:dyDescent="0.6">
      <c r="B26" s="139"/>
      <c r="C26" s="143"/>
      <c r="D26" s="144"/>
      <c r="E26" s="145"/>
      <c r="F26" s="143"/>
      <c r="G26" s="144"/>
      <c r="H26" s="144"/>
      <c r="I26" s="144"/>
      <c r="J26" s="145"/>
      <c r="K26" s="139"/>
      <c r="L26" s="139"/>
      <c r="M26" s="111">
        <f>A①_営業部_入力!M34</f>
        <v>16720</v>
      </c>
      <c r="N26" s="111">
        <f>A①_営業部_入力!N34</f>
        <v>18335</v>
      </c>
      <c r="O26" s="111">
        <f>A①_営業部_入力!O34</f>
        <v>20140</v>
      </c>
      <c r="P26" s="111">
        <f>A①_営業部_入力!P34</f>
        <v>22135</v>
      </c>
      <c r="Q26" s="111">
        <f>A①_営業部_入力!Q34</f>
        <v>24320</v>
      </c>
      <c r="R26" s="111">
        <f>A①_営業部_入力!R34</f>
        <v>26695</v>
      </c>
      <c r="S26" s="108">
        <f>SUM(M26:R26)</f>
        <v>128345</v>
      </c>
      <c r="T26" s="108">
        <f>S24+S26</f>
        <v>201495</v>
      </c>
      <c r="U26" s="4"/>
    </row>
    <row r="27" spans="2:21" ht="22.5" x14ac:dyDescent="0.55000000000000004">
      <c r="B27" s="138" t="s">
        <v>144</v>
      </c>
      <c r="C27" s="140" t="s">
        <v>171</v>
      </c>
      <c r="D27" s="141"/>
      <c r="E27" s="142"/>
      <c r="F27" s="146" t="s">
        <v>170</v>
      </c>
      <c r="G27" s="141"/>
      <c r="H27" s="141"/>
      <c r="I27" s="141"/>
      <c r="J27" s="142"/>
      <c r="K27" s="138" t="s">
        <v>21</v>
      </c>
      <c r="L27" s="138" t="s">
        <v>22</v>
      </c>
      <c r="M27" s="109" t="s">
        <v>5</v>
      </c>
      <c r="N27" s="109" t="s">
        <v>6</v>
      </c>
      <c r="O27" s="109" t="s">
        <v>7</v>
      </c>
      <c r="P27" s="109" t="s">
        <v>8</v>
      </c>
      <c r="Q27" s="109" t="s">
        <v>9</v>
      </c>
      <c r="R27" s="109" t="s">
        <v>10</v>
      </c>
      <c r="S27" s="109" t="s">
        <v>11</v>
      </c>
      <c r="T27" s="110"/>
      <c r="U27" s="4"/>
    </row>
    <row r="28" spans="2:21" ht="22.5" x14ac:dyDescent="0.55000000000000004">
      <c r="B28" s="129"/>
      <c r="C28" s="131"/>
      <c r="D28" s="132"/>
      <c r="E28" s="133"/>
      <c r="F28" s="131"/>
      <c r="G28" s="132"/>
      <c r="H28" s="132"/>
      <c r="I28" s="132"/>
      <c r="J28" s="133"/>
      <c r="K28" s="129"/>
      <c r="L28" s="129"/>
      <c r="M28" s="40">
        <f>A①_購買部_入力!M56</f>
        <v>17100</v>
      </c>
      <c r="N28" s="40">
        <f>A①_購買部_入力!N56</f>
        <v>17100</v>
      </c>
      <c r="O28" s="40">
        <f>A①_購買部_入力!O56</f>
        <v>17100</v>
      </c>
      <c r="P28" s="40">
        <f>A①_購買部_入力!P56</f>
        <v>17100</v>
      </c>
      <c r="Q28" s="40">
        <f>A①_購買部_入力!Q56</f>
        <v>17100</v>
      </c>
      <c r="R28" s="40">
        <f>A①_購買部_入力!R56</f>
        <v>17100</v>
      </c>
      <c r="S28" s="2">
        <f>SUM(M28:R28)</f>
        <v>102600</v>
      </c>
      <c r="T28" s="33"/>
      <c r="U28" s="4"/>
    </row>
    <row r="29" spans="2:21" ht="22.5" x14ac:dyDescent="0.55000000000000004">
      <c r="B29" s="129"/>
      <c r="C29" s="131"/>
      <c r="D29" s="132"/>
      <c r="E29" s="133"/>
      <c r="F29" s="131"/>
      <c r="G29" s="132"/>
      <c r="H29" s="132"/>
      <c r="I29" s="132"/>
      <c r="J29" s="133"/>
      <c r="K29" s="129"/>
      <c r="L29" s="129"/>
      <c r="M29" s="46" t="s">
        <v>13</v>
      </c>
      <c r="N29" s="46" t="s">
        <v>14</v>
      </c>
      <c r="O29" s="46" t="s">
        <v>15</v>
      </c>
      <c r="P29" s="46" t="s">
        <v>16</v>
      </c>
      <c r="Q29" s="46" t="s">
        <v>17</v>
      </c>
      <c r="R29" s="46" t="s">
        <v>18</v>
      </c>
      <c r="S29" s="46" t="s">
        <v>19</v>
      </c>
      <c r="T29" s="46" t="s">
        <v>20</v>
      </c>
      <c r="U29" s="4"/>
    </row>
    <row r="30" spans="2:21" ht="23" thickBot="1" x14ac:dyDescent="0.6">
      <c r="B30" s="139"/>
      <c r="C30" s="143"/>
      <c r="D30" s="144"/>
      <c r="E30" s="145"/>
      <c r="F30" s="143"/>
      <c r="G30" s="144"/>
      <c r="H30" s="144"/>
      <c r="I30" s="144"/>
      <c r="J30" s="145"/>
      <c r="K30" s="139"/>
      <c r="L30" s="139"/>
      <c r="M30" s="111">
        <f>A①_購買部_入力!M58</f>
        <v>17100</v>
      </c>
      <c r="N30" s="111">
        <f>A①_購買部_入力!N58</f>
        <v>17100</v>
      </c>
      <c r="O30" s="111">
        <f>A①_購買部_入力!O58</f>
        <v>17100</v>
      </c>
      <c r="P30" s="111">
        <f>A①_購買部_入力!P58</f>
        <v>17100</v>
      </c>
      <c r="Q30" s="111">
        <f>A①_購買部_入力!Q58</f>
        <v>17100</v>
      </c>
      <c r="R30" s="111">
        <f>A①_購買部_入力!R58</f>
        <v>17100</v>
      </c>
      <c r="S30" s="108">
        <f>SUM(M30:R30)</f>
        <v>102600</v>
      </c>
      <c r="T30" s="108">
        <f>S28+S30</f>
        <v>205200</v>
      </c>
      <c r="U30" s="4"/>
    </row>
    <row r="31" spans="2:21" ht="21.65" customHeight="1" x14ac:dyDescent="0.55000000000000004">
      <c r="B31" s="138" t="s">
        <v>144</v>
      </c>
      <c r="C31" s="140" t="s">
        <v>172</v>
      </c>
      <c r="D31" s="141"/>
      <c r="E31" s="142"/>
      <c r="F31" s="146" t="s">
        <v>170</v>
      </c>
      <c r="G31" s="141"/>
      <c r="H31" s="141"/>
      <c r="I31" s="141"/>
      <c r="J31" s="142"/>
      <c r="K31" s="138" t="s">
        <v>21</v>
      </c>
      <c r="L31" s="138" t="s">
        <v>22</v>
      </c>
      <c r="M31" s="109" t="s">
        <v>5</v>
      </c>
      <c r="N31" s="109" t="s">
        <v>6</v>
      </c>
      <c r="O31" s="109" t="s">
        <v>7</v>
      </c>
      <c r="P31" s="109" t="s">
        <v>8</v>
      </c>
      <c r="Q31" s="109" t="s">
        <v>9</v>
      </c>
      <c r="R31" s="109" t="s">
        <v>10</v>
      </c>
      <c r="S31" s="109" t="s">
        <v>11</v>
      </c>
      <c r="T31" s="110"/>
      <c r="U31" s="4"/>
    </row>
    <row r="32" spans="2:21" ht="22.5" x14ac:dyDescent="0.55000000000000004">
      <c r="B32" s="129"/>
      <c r="C32" s="131"/>
      <c r="D32" s="132"/>
      <c r="E32" s="133"/>
      <c r="F32" s="131"/>
      <c r="G32" s="132"/>
      <c r="H32" s="132"/>
      <c r="I32" s="132"/>
      <c r="J32" s="133"/>
      <c r="K32" s="129"/>
      <c r="L32" s="129"/>
      <c r="M32" s="40">
        <f>A①_購買部_入力!M60</f>
        <v>11400</v>
      </c>
      <c r="N32" s="40">
        <f>A①_購買部_入力!N60</f>
        <v>10830</v>
      </c>
      <c r="O32" s="40">
        <f>A①_購買部_入力!O60</f>
        <v>10203</v>
      </c>
      <c r="P32" s="40">
        <f>A①_購買部_入力!P60</f>
        <v>9519</v>
      </c>
      <c r="Q32" s="40">
        <f>A①_購買部_入力!Q60</f>
        <v>8778</v>
      </c>
      <c r="R32" s="40">
        <f>A①_購買部_入力!R60</f>
        <v>7980</v>
      </c>
      <c r="S32" s="2">
        <f>SUM(M32:R32)</f>
        <v>58710</v>
      </c>
      <c r="T32" s="33"/>
      <c r="U32" s="4"/>
    </row>
    <row r="33" spans="2:21" ht="22.5" x14ac:dyDescent="0.55000000000000004">
      <c r="B33" s="129"/>
      <c r="C33" s="131"/>
      <c r="D33" s="132"/>
      <c r="E33" s="133"/>
      <c r="F33" s="131"/>
      <c r="G33" s="132"/>
      <c r="H33" s="132"/>
      <c r="I33" s="132"/>
      <c r="J33" s="133"/>
      <c r="K33" s="129"/>
      <c r="L33" s="129"/>
      <c r="M33" s="46" t="s">
        <v>13</v>
      </c>
      <c r="N33" s="46" t="s">
        <v>14</v>
      </c>
      <c r="O33" s="46" t="s">
        <v>15</v>
      </c>
      <c r="P33" s="46" t="s">
        <v>16</v>
      </c>
      <c r="Q33" s="46" t="s">
        <v>17</v>
      </c>
      <c r="R33" s="46" t="s">
        <v>18</v>
      </c>
      <c r="S33" s="46" t="s">
        <v>19</v>
      </c>
      <c r="T33" s="46" t="s">
        <v>20</v>
      </c>
      <c r="U33" s="4"/>
    </row>
    <row r="34" spans="2:21" ht="23" thickBot="1" x14ac:dyDescent="0.6">
      <c r="B34" s="139"/>
      <c r="C34" s="143"/>
      <c r="D34" s="144"/>
      <c r="E34" s="145"/>
      <c r="F34" s="143"/>
      <c r="G34" s="144"/>
      <c r="H34" s="144"/>
      <c r="I34" s="144"/>
      <c r="J34" s="145"/>
      <c r="K34" s="139"/>
      <c r="L34" s="139"/>
      <c r="M34" s="111">
        <f>A①_購買部_入力!M62</f>
        <v>7068</v>
      </c>
      <c r="N34" s="111">
        <f>A①_購買部_入力!N62</f>
        <v>6099</v>
      </c>
      <c r="O34" s="111">
        <f>A①_購買部_入力!O62</f>
        <v>5016</v>
      </c>
      <c r="P34" s="111">
        <f>A①_購買部_入力!P62</f>
        <v>3819</v>
      </c>
      <c r="Q34" s="111">
        <f>A①_購買部_入力!Q62</f>
        <v>2508</v>
      </c>
      <c r="R34" s="111">
        <f>A①_購買部_入力!R62</f>
        <v>1083</v>
      </c>
      <c r="S34" s="108">
        <f>SUM(M34:R34)</f>
        <v>25593</v>
      </c>
      <c r="T34" s="108">
        <f>S32+S34</f>
        <v>84303</v>
      </c>
      <c r="U34" s="4"/>
    </row>
    <row r="35" spans="2:21" ht="21.65" customHeight="1" x14ac:dyDescent="0.55000000000000004">
      <c r="B35" s="138" t="s">
        <v>144</v>
      </c>
      <c r="C35" s="140" t="s">
        <v>158</v>
      </c>
      <c r="D35" s="141"/>
      <c r="E35" s="142"/>
      <c r="F35" s="146" t="s">
        <v>170</v>
      </c>
      <c r="G35" s="141"/>
      <c r="H35" s="141"/>
      <c r="I35" s="141"/>
      <c r="J35" s="142"/>
      <c r="K35" s="138" t="s">
        <v>21</v>
      </c>
      <c r="L35" s="138" t="s">
        <v>22</v>
      </c>
      <c r="M35" s="109" t="s">
        <v>5</v>
      </c>
      <c r="N35" s="109" t="s">
        <v>6</v>
      </c>
      <c r="O35" s="109" t="s">
        <v>7</v>
      </c>
      <c r="P35" s="109" t="s">
        <v>8</v>
      </c>
      <c r="Q35" s="109" t="s">
        <v>9</v>
      </c>
      <c r="R35" s="109" t="s">
        <v>10</v>
      </c>
      <c r="S35" s="109" t="s">
        <v>11</v>
      </c>
      <c r="T35" s="110"/>
      <c r="U35" s="4"/>
    </row>
    <row r="36" spans="2:21" ht="22.5" x14ac:dyDescent="0.55000000000000004">
      <c r="B36" s="129"/>
      <c r="C36" s="131"/>
      <c r="D36" s="132"/>
      <c r="E36" s="133"/>
      <c r="F36" s="131"/>
      <c r="G36" s="132"/>
      <c r="H36" s="132"/>
      <c r="I36" s="132"/>
      <c r="J36" s="133"/>
      <c r="K36" s="129"/>
      <c r="L36" s="129"/>
      <c r="M36" s="40">
        <f>M28-M32</f>
        <v>5700</v>
      </c>
      <c r="N36" s="40">
        <f t="shared" ref="N36:R38" si="0">N28-N32</f>
        <v>6270</v>
      </c>
      <c r="O36" s="40">
        <f t="shared" si="0"/>
        <v>6897</v>
      </c>
      <c r="P36" s="40">
        <f t="shared" si="0"/>
        <v>7581</v>
      </c>
      <c r="Q36" s="40">
        <f t="shared" si="0"/>
        <v>8322</v>
      </c>
      <c r="R36" s="40">
        <f t="shared" si="0"/>
        <v>9120</v>
      </c>
      <c r="S36" s="2">
        <f>SUM(M36:R36)</f>
        <v>43890</v>
      </c>
      <c r="T36" s="33"/>
      <c r="U36" s="4"/>
    </row>
    <row r="37" spans="2:21" ht="22.5" x14ac:dyDescent="0.55000000000000004">
      <c r="B37" s="129"/>
      <c r="C37" s="131"/>
      <c r="D37" s="132"/>
      <c r="E37" s="133"/>
      <c r="F37" s="131"/>
      <c r="G37" s="132"/>
      <c r="H37" s="132"/>
      <c r="I37" s="132"/>
      <c r="J37" s="133"/>
      <c r="K37" s="129"/>
      <c r="L37" s="129"/>
      <c r="M37" s="46" t="s">
        <v>13</v>
      </c>
      <c r="N37" s="46" t="s">
        <v>14</v>
      </c>
      <c r="O37" s="46" t="s">
        <v>15</v>
      </c>
      <c r="P37" s="46" t="s">
        <v>16</v>
      </c>
      <c r="Q37" s="46" t="s">
        <v>17</v>
      </c>
      <c r="R37" s="46" t="s">
        <v>18</v>
      </c>
      <c r="S37" s="46" t="s">
        <v>19</v>
      </c>
      <c r="T37" s="46" t="s">
        <v>20</v>
      </c>
      <c r="U37" s="4"/>
    </row>
    <row r="38" spans="2:21" ht="23" thickBot="1" x14ac:dyDescent="0.6">
      <c r="B38" s="139"/>
      <c r="C38" s="143"/>
      <c r="D38" s="144"/>
      <c r="E38" s="145"/>
      <c r="F38" s="143"/>
      <c r="G38" s="144"/>
      <c r="H38" s="144"/>
      <c r="I38" s="144"/>
      <c r="J38" s="145"/>
      <c r="K38" s="139"/>
      <c r="L38" s="139"/>
      <c r="M38" s="111">
        <f>M30-M34</f>
        <v>10032</v>
      </c>
      <c r="N38" s="111">
        <f t="shared" si="0"/>
        <v>11001</v>
      </c>
      <c r="O38" s="111">
        <f t="shared" si="0"/>
        <v>12084</v>
      </c>
      <c r="P38" s="111">
        <f t="shared" si="0"/>
        <v>13281</v>
      </c>
      <c r="Q38" s="111">
        <f t="shared" si="0"/>
        <v>14592</v>
      </c>
      <c r="R38" s="111">
        <f t="shared" si="0"/>
        <v>16017</v>
      </c>
      <c r="S38" s="108">
        <f>SUM(M38:R38)</f>
        <v>77007</v>
      </c>
      <c r="T38" s="108">
        <f>S36+S38</f>
        <v>120897</v>
      </c>
      <c r="U38" s="4"/>
    </row>
    <row r="39" spans="2:21" ht="21.65" customHeight="1" x14ac:dyDescent="0.55000000000000004">
      <c r="B39" s="138" t="s">
        <v>39</v>
      </c>
      <c r="C39" s="140" t="s">
        <v>80</v>
      </c>
      <c r="D39" s="141"/>
      <c r="E39" s="142"/>
      <c r="F39" s="146" t="s">
        <v>162</v>
      </c>
      <c r="G39" s="141"/>
      <c r="H39" s="141"/>
      <c r="I39" s="141"/>
      <c r="J39" s="142"/>
      <c r="K39" s="138" t="s">
        <v>21</v>
      </c>
      <c r="L39" s="138" t="s">
        <v>22</v>
      </c>
      <c r="M39" s="109" t="s">
        <v>5</v>
      </c>
      <c r="N39" s="109" t="s">
        <v>6</v>
      </c>
      <c r="O39" s="109" t="s">
        <v>7</v>
      </c>
      <c r="P39" s="109" t="s">
        <v>8</v>
      </c>
      <c r="Q39" s="109" t="s">
        <v>9</v>
      </c>
      <c r="R39" s="109" t="s">
        <v>10</v>
      </c>
      <c r="S39" s="109" t="s">
        <v>11</v>
      </c>
      <c r="T39" s="110"/>
      <c r="U39" s="4"/>
    </row>
    <row r="40" spans="2:21" ht="22.5" x14ac:dyDescent="0.55000000000000004">
      <c r="B40" s="129"/>
      <c r="C40" s="131"/>
      <c r="D40" s="132"/>
      <c r="E40" s="133"/>
      <c r="F40" s="131"/>
      <c r="G40" s="132"/>
      <c r="H40" s="132"/>
      <c r="I40" s="132"/>
      <c r="J40" s="133"/>
      <c r="K40" s="129"/>
      <c r="L40" s="129"/>
      <c r="M40" s="40">
        <f>A①_営業部_入力!M48</f>
        <v>950</v>
      </c>
      <c r="N40" s="40">
        <f>A①_営業部_入力!N48</f>
        <v>1045</v>
      </c>
      <c r="O40" s="40">
        <f>A①_営業部_入力!O48</f>
        <v>1150</v>
      </c>
      <c r="P40" s="40">
        <f>A①_営業部_入力!P48</f>
        <v>1264</v>
      </c>
      <c r="Q40" s="40">
        <f>A①_営業部_入力!Q48</f>
        <v>1387</v>
      </c>
      <c r="R40" s="40">
        <f>A①_営業部_入力!R48</f>
        <v>1520</v>
      </c>
      <c r="S40" s="2">
        <f>SUM(M40:R40)</f>
        <v>7316</v>
      </c>
      <c r="T40" s="33"/>
      <c r="U40" s="4"/>
    </row>
    <row r="41" spans="2:21" ht="22.5" x14ac:dyDescent="0.55000000000000004">
      <c r="B41" s="129"/>
      <c r="C41" s="131"/>
      <c r="D41" s="132"/>
      <c r="E41" s="133"/>
      <c r="F41" s="131"/>
      <c r="G41" s="132"/>
      <c r="H41" s="132"/>
      <c r="I41" s="132"/>
      <c r="J41" s="133"/>
      <c r="K41" s="129"/>
      <c r="L41" s="129"/>
      <c r="M41" s="46" t="s">
        <v>13</v>
      </c>
      <c r="N41" s="46" t="s">
        <v>14</v>
      </c>
      <c r="O41" s="46" t="s">
        <v>15</v>
      </c>
      <c r="P41" s="46" t="s">
        <v>16</v>
      </c>
      <c r="Q41" s="46" t="s">
        <v>17</v>
      </c>
      <c r="R41" s="46" t="s">
        <v>18</v>
      </c>
      <c r="S41" s="46" t="s">
        <v>19</v>
      </c>
      <c r="T41" s="46" t="s">
        <v>20</v>
      </c>
      <c r="U41" s="4"/>
    </row>
    <row r="42" spans="2:21" ht="23" thickBot="1" x14ac:dyDescent="0.6">
      <c r="B42" s="139"/>
      <c r="C42" s="143"/>
      <c r="D42" s="144"/>
      <c r="E42" s="145"/>
      <c r="F42" s="143"/>
      <c r="G42" s="144"/>
      <c r="H42" s="144"/>
      <c r="I42" s="144"/>
      <c r="J42" s="145"/>
      <c r="K42" s="139"/>
      <c r="L42" s="139"/>
      <c r="M42" s="111">
        <f>A①_営業部_入力!M50</f>
        <v>1672</v>
      </c>
      <c r="N42" s="111">
        <f>A①_営業部_入力!N50</f>
        <v>1834</v>
      </c>
      <c r="O42" s="111">
        <f>A①_営業部_入力!O50</f>
        <v>2014</v>
      </c>
      <c r="P42" s="111">
        <f>A①_営業部_入力!P50</f>
        <v>2214</v>
      </c>
      <c r="Q42" s="111">
        <f>A①_営業部_入力!Q50</f>
        <v>2432</v>
      </c>
      <c r="R42" s="111">
        <f>A①_営業部_入力!R50</f>
        <v>2670</v>
      </c>
      <c r="S42" s="108">
        <f>SUM(M42:R42)</f>
        <v>12836</v>
      </c>
      <c r="T42" s="108">
        <f>S40+S42</f>
        <v>20152</v>
      </c>
      <c r="U42" s="4"/>
    </row>
    <row r="43" spans="2:21" ht="22.5" x14ac:dyDescent="0.55000000000000004">
      <c r="B43" s="129" t="s">
        <v>44</v>
      </c>
      <c r="C43" s="131" t="s">
        <v>82</v>
      </c>
      <c r="D43" s="132"/>
      <c r="E43" s="133"/>
      <c r="F43" s="137" t="s">
        <v>145</v>
      </c>
      <c r="G43" s="132"/>
      <c r="H43" s="132"/>
      <c r="I43" s="132"/>
      <c r="J43" s="133"/>
      <c r="K43" s="129" t="s">
        <v>21</v>
      </c>
      <c r="L43" s="129" t="s">
        <v>22</v>
      </c>
      <c r="M43" s="81" t="s">
        <v>5</v>
      </c>
      <c r="N43" s="81" t="s">
        <v>6</v>
      </c>
      <c r="O43" s="81" t="s">
        <v>7</v>
      </c>
      <c r="P43" s="81" t="s">
        <v>8</v>
      </c>
      <c r="Q43" s="81" t="s">
        <v>9</v>
      </c>
      <c r="R43" s="81" t="s">
        <v>10</v>
      </c>
      <c r="S43" s="81" t="s">
        <v>11</v>
      </c>
      <c r="T43" s="33"/>
      <c r="U43" s="4"/>
    </row>
    <row r="44" spans="2:21" ht="22.5" x14ac:dyDescent="0.55000000000000004">
      <c r="B44" s="129"/>
      <c r="C44" s="131"/>
      <c r="D44" s="132"/>
      <c r="E44" s="133"/>
      <c r="F44" s="131"/>
      <c r="G44" s="132"/>
      <c r="H44" s="132"/>
      <c r="I44" s="132"/>
      <c r="J44" s="133"/>
      <c r="K44" s="129"/>
      <c r="L44" s="129"/>
      <c r="M44" s="2">
        <f t="shared" ref="M44:R44" si="1">M36+M40</f>
        <v>6650</v>
      </c>
      <c r="N44" s="2">
        <f t="shared" si="1"/>
        <v>7315</v>
      </c>
      <c r="O44" s="2">
        <f t="shared" si="1"/>
        <v>8047</v>
      </c>
      <c r="P44" s="2">
        <f t="shared" si="1"/>
        <v>8845</v>
      </c>
      <c r="Q44" s="2">
        <f t="shared" si="1"/>
        <v>9709</v>
      </c>
      <c r="R44" s="2">
        <f t="shared" si="1"/>
        <v>10640</v>
      </c>
      <c r="S44" s="2">
        <f>SUM(M44:R44)</f>
        <v>51206</v>
      </c>
      <c r="T44" s="33"/>
      <c r="U44" s="4"/>
    </row>
    <row r="45" spans="2:21" ht="22.5" x14ac:dyDescent="0.55000000000000004">
      <c r="B45" s="129"/>
      <c r="C45" s="131"/>
      <c r="D45" s="132"/>
      <c r="E45" s="133"/>
      <c r="F45" s="131"/>
      <c r="G45" s="132"/>
      <c r="H45" s="132"/>
      <c r="I45" s="132"/>
      <c r="J45" s="133"/>
      <c r="K45" s="129"/>
      <c r="L45" s="129"/>
      <c r="M45" s="46" t="s">
        <v>13</v>
      </c>
      <c r="N45" s="46" t="s">
        <v>14</v>
      </c>
      <c r="O45" s="46" t="s">
        <v>15</v>
      </c>
      <c r="P45" s="46" t="s">
        <v>16</v>
      </c>
      <c r="Q45" s="46" t="s">
        <v>17</v>
      </c>
      <c r="R45" s="46" t="s">
        <v>18</v>
      </c>
      <c r="S45" s="46" t="s">
        <v>19</v>
      </c>
      <c r="T45" s="46" t="s">
        <v>20</v>
      </c>
      <c r="U45" s="4"/>
    </row>
    <row r="46" spans="2:21" ht="23" thickBot="1" x14ac:dyDescent="0.6">
      <c r="B46" s="130"/>
      <c r="C46" s="134"/>
      <c r="D46" s="135"/>
      <c r="E46" s="136"/>
      <c r="F46" s="134"/>
      <c r="G46" s="135"/>
      <c r="H46" s="135"/>
      <c r="I46" s="135"/>
      <c r="J46" s="136"/>
      <c r="K46" s="130"/>
      <c r="L46" s="130"/>
      <c r="M46" s="2">
        <f t="shared" ref="M46:R46" si="2">M38+M42</f>
        <v>11704</v>
      </c>
      <c r="N46" s="2">
        <f t="shared" si="2"/>
        <v>12835</v>
      </c>
      <c r="O46" s="2">
        <f t="shared" si="2"/>
        <v>14098</v>
      </c>
      <c r="P46" s="2">
        <f t="shared" si="2"/>
        <v>15495</v>
      </c>
      <c r="Q46" s="2">
        <f t="shared" si="2"/>
        <v>17024</v>
      </c>
      <c r="R46" s="2">
        <f t="shared" si="2"/>
        <v>18687</v>
      </c>
      <c r="S46" s="2">
        <f>SUM(M46:R46)</f>
        <v>89843</v>
      </c>
      <c r="T46" s="2">
        <f>S44+S46</f>
        <v>141049</v>
      </c>
      <c r="U46" s="4"/>
    </row>
    <row r="47" spans="2:21" ht="22.5" x14ac:dyDescent="0.55000000000000004">
      <c r="B47" s="169" t="s">
        <v>45</v>
      </c>
      <c r="C47" s="140" t="s">
        <v>85</v>
      </c>
      <c r="D47" s="141"/>
      <c r="E47" s="142"/>
      <c r="F47" s="146" t="s">
        <v>146</v>
      </c>
      <c r="G47" s="141"/>
      <c r="H47" s="141"/>
      <c r="I47" s="141"/>
      <c r="J47" s="142"/>
      <c r="K47" s="169" t="s">
        <v>21</v>
      </c>
      <c r="L47" s="169" t="s">
        <v>22</v>
      </c>
      <c r="M47" s="46" t="s">
        <v>5</v>
      </c>
      <c r="N47" s="46" t="s">
        <v>6</v>
      </c>
      <c r="O47" s="46" t="s">
        <v>7</v>
      </c>
      <c r="P47" s="46" t="s">
        <v>8</v>
      </c>
      <c r="Q47" s="46" t="s">
        <v>9</v>
      </c>
      <c r="R47" s="46" t="s">
        <v>10</v>
      </c>
      <c r="S47" s="46" t="s">
        <v>11</v>
      </c>
      <c r="T47" s="37"/>
      <c r="U47" s="4"/>
    </row>
    <row r="48" spans="2:21" ht="22.5" x14ac:dyDescent="0.55000000000000004">
      <c r="B48" s="129"/>
      <c r="C48" s="131"/>
      <c r="D48" s="132"/>
      <c r="E48" s="133"/>
      <c r="F48" s="131"/>
      <c r="G48" s="132"/>
      <c r="H48" s="132"/>
      <c r="I48" s="132"/>
      <c r="J48" s="133"/>
      <c r="K48" s="129"/>
      <c r="L48" s="129"/>
      <c r="M48" s="2">
        <f t="shared" ref="M48:R48" si="3">M24-M44</f>
        <v>2850</v>
      </c>
      <c r="N48" s="2">
        <f t="shared" si="3"/>
        <v>3135</v>
      </c>
      <c r="O48" s="2">
        <f t="shared" si="3"/>
        <v>3448</v>
      </c>
      <c r="P48" s="2">
        <f t="shared" si="3"/>
        <v>3790</v>
      </c>
      <c r="Q48" s="2">
        <f t="shared" si="3"/>
        <v>4161</v>
      </c>
      <c r="R48" s="2">
        <f t="shared" si="3"/>
        <v>4560</v>
      </c>
      <c r="S48" s="2">
        <f>SUM(M48:R48)</f>
        <v>21944</v>
      </c>
      <c r="T48" s="33"/>
      <c r="U48" s="4"/>
    </row>
    <row r="49" spans="2:21" ht="22.5" x14ac:dyDescent="0.55000000000000004">
      <c r="B49" s="129"/>
      <c r="C49" s="131"/>
      <c r="D49" s="132"/>
      <c r="E49" s="133"/>
      <c r="F49" s="131"/>
      <c r="G49" s="132"/>
      <c r="H49" s="132"/>
      <c r="I49" s="132"/>
      <c r="J49" s="133"/>
      <c r="K49" s="129"/>
      <c r="L49" s="129"/>
      <c r="M49" s="46" t="s">
        <v>13</v>
      </c>
      <c r="N49" s="46" t="s">
        <v>14</v>
      </c>
      <c r="O49" s="46" t="s">
        <v>15</v>
      </c>
      <c r="P49" s="46" t="s">
        <v>16</v>
      </c>
      <c r="Q49" s="46" t="s">
        <v>17</v>
      </c>
      <c r="R49" s="46" t="s">
        <v>18</v>
      </c>
      <c r="S49" s="46" t="s">
        <v>19</v>
      </c>
      <c r="T49" s="46" t="s">
        <v>20</v>
      </c>
      <c r="U49" s="4"/>
    </row>
    <row r="50" spans="2:21" ht="23" thickBot="1" x14ac:dyDescent="0.6">
      <c r="B50" s="139"/>
      <c r="C50" s="143"/>
      <c r="D50" s="144"/>
      <c r="E50" s="145"/>
      <c r="F50" s="143"/>
      <c r="G50" s="144"/>
      <c r="H50" s="144"/>
      <c r="I50" s="144"/>
      <c r="J50" s="145"/>
      <c r="K50" s="139"/>
      <c r="L50" s="139"/>
      <c r="M50" s="108">
        <f t="shared" ref="M50:R50" si="4">M26-M46</f>
        <v>5016</v>
      </c>
      <c r="N50" s="108">
        <f t="shared" si="4"/>
        <v>5500</v>
      </c>
      <c r="O50" s="108">
        <f t="shared" si="4"/>
        <v>6042</v>
      </c>
      <c r="P50" s="108">
        <f t="shared" si="4"/>
        <v>6640</v>
      </c>
      <c r="Q50" s="108">
        <f t="shared" si="4"/>
        <v>7296</v>
      </c>
      <c r="R50" s="108">
        <f t="shared" si="4"/>
        <v>8008</v>
      </c>
      <c r="S50" s="108">
        <f>SUM(M50:R50)</f>
        <v>38502</v>
      </c>
      <c r="T50" s="108">
        <f>S48+S50</f>
        <v>60446</v>
      </c>
      <c r="U50" s="4"/>
    </row>
    <row r="51" spans="2:21" ht="21.65" customHeight="1" x14ac:dyDescent="0.55000000000000004">
      <c r="B51" s="138" t="s">
        <v>46</v>
      </c>
      <c r="C51" s="140" t="s">
        <v>87</v>
      </c>
      <c r="D51" s="141"/>
      <c r="E51" s="142"/>
      <c r="F51" s="146" t="s">
        <v>147</v>
      </c>
      <c r="G51" s="141"/>
      <c r="H51" s="141"/>
      <c r="I51" s="141"/>
      <c r="J51" s="142"/>
      <c r="K51" s="138"/>
      <c r="L51" s="138" t="s">
        <v>76</v>
      </c>
      <c r="M51" s="109" t="s">
        <v>5</v>
      </c>
      <c r="N51" s="109" t="s">
        <v>6</v>
      </c>
      <c r="O51" s="109" t="s">
        <v>7</v>
      </c>
      <c r="P51" s="109" t="s">
        <v>8</v>
      </c>
      <c r="Q51" s="109" t="s">
        <v>9</v>
      </c>
      <c r="R51" s="109" t="s">
        <v>10</v>
      </c>
      <c r="S51" s="109" t="s">
        <v>11</v>
      </c>
      <c r="T51" s="110"/>
      <c r="U51" s="4"/>
    </row>
    <row r="52" spans="2:21" ht="22.5" x14ac:dyDescent="0.55000000000000004">
      <c r="B52" s="129"/>
      <c r="C52" s="131"/>
      <c r="D52" s="132"/>
      <c r="E52" s="133"/>
      <c r="F52" s="131"/>
      <c r="G52" s="132"/>
      <c r="H52" s="132"/>
      <c r="I52" s="132"/>
      <c r="J52" s="133"/>
      <c r="K52" s="129"/>
      <c r="L52" s="129"/>
      <c r="M52" s="50">
        <f>ROUND(M48/M$24*100,0)</f>
        <v>30</v>
      </c>
      <c r="N52" s="50">
        <f t="shared" ref="N52:S52" si="5">ROUND(N48/N$24*100,0)</f>
        <v>30</v>
      </c>
      <c r="O52" s="50">
        <f t="shared" si="5"/>
        <v>30</v>
      </c>
      <c r="P52" s="50">
        <f t="shared" si="5"/>
        <v>30</v>
      </c>
      <c r="Q52" s="50">
        <f t="shared" si="5"/>
        <v>30</v>
      </c>
      <c r="R52" s="50">
        <f t="shared" si="5"/>
        <v>30</v>
      </c>
      <c r="S52" s="50">
        <f t="shared" si="5"/>
        <v>30</v>
      </c>
      <c r="T52" s="33"/>
      <c r="U52" s="4"/>
    </row>
    <row r="53" spans="2:21" ht="22.5" x14ac:dyDescent="0.55000000000000004">
      <c r="B53" s="129"/>
      <c r="C53" s="131"/>
      <c r="D53" s="132"/>
      <c r="E53" s="133"/>
      <c r="F53" s="131"/>
      <c r="G53" s="132"/>
      <c r="H53" s="132"/>
      <c r="I53" s="132"/>
      <c r="J53" s="133"/>
      <c r="K53" s="129"/>
      <c r="L53" s="129"/>
      <c r="M53" s="46" t="s">
        <v>13</v>
      </c>
      <c r="N53" s="46" t="s">
        <v>14</v>
      </c>
      <c r="O53" s="46" t="s">
        <v>15</v>
      </c>
      <c r="P53" s="46" t="s">
        <v>16</v>
      </c>
      <c r="Q53" s="46" t="s">
        <v>17</v>
      </c>
      <c r="R53" s="46" t="s">
        <v>18</v>
      </c>
      <c r="S53" s="46" t="s">
        <v>19</v>
      </c>
      <c r="T53" s="46" t="s">
        <v>20</v>
      </c>
      <c r="U53" s="4"/>
    </row>
    <row r="54" spans="2:21" ht="23" thickBot="1" x14ac:dyDescent="0.6">
      <c r="B54" s="139"/>
      <c r="C54" s="143"/>
      <c r="D54" s="144"/>
      <c r="E54" s="145"/>
      <c r="F54" s="143"/>
      <c r="G54" s="144"/>
      <c r="H54" s="144"/>
      <c r="I54" s="144"/>
      <c r="J54" s="145"/>
      <c r="K54" s="139"/>
      <c r="L54" s="139"/>
      <c r="M54" s="112">
        <f>ROUND(M50/M$26*100,0)</f>
        <v>30</v>
      </c>
      <c r="N54" s="112">
        <f t="shared" ref="N54:T54" si="6">ROUND(N50/N$26*100,0)</f>
        <v>30</v>
      </c>
      <c r="O54" s="112">
        <f t="shared" si="6"/>
        <v>30</v>
      </c>
      <c r="P54" s="112">
        <f t="shared" si="6"/>
        <v>30</v>
      </c>
      <c r="Q54" s="112">
        <f t="shared" si="6"/>
        <v>30</v>
      </c>
      <c r="R54" s="112">
        <f t="shared" si="6"/>
        <v>30</v>
      </c>
      <c r="S54" s="112">
        <f t="shared" si="6"/>
        <v>30</v>
      </c>
      <c r="T54" s="112">
        <f t="shared" si="6"/>
        <v>30</v>
      </c>
      <c r="U54" s="4"/>
    </row>
    <row r="55" spans="2:21" ht="21.65" customHeight="1" x14ac:dyDescent="0.55000000000000004">
      <c r="B55" s="138" t="s">
        <v>148</v>
      </c>
      <c r="C55" s="140" t="s">
        <v>74</v>
      </c>
      <c r="D55" s="141"/>
      <c r="E55" s="142"/>
      <c r="F55" s="146" t="s">
        <v>173</v>
      </c>
      <c r="G55" s="141"/>
      <c r="H55" s="141"/>
      <c r="I55" s="141"/>
      <c r="J55" s="142"/>
      <c r="K55" s="138" t="s">
        <v>21</v>
      </c>
      <c r="L55" s="138" t="s">
        <v>22</v>
      </c>
      <c r="M55" s="109" t="s">
        <v>5</v>
      </c>
      <c r="N55" s="109" t="s">
        <v>6</v>
      </c>
      <c r="O55" s="109" t="s">
        <v>7</v>
      </c>
      <c r="P55" s="109" t="s">
        <v>8</v>
      </c>
      <c r="Q55" s="109" t="s">
        <v>9</v>
      </c>
      <c r="R55" s="109" t="s">
        <v>10</v>
      </c>
      <c r="S55" s="109" t="s">
        <v>11</v>
      </c>
      <c r="T55" s="110"/>
      <c r="U55" s="4"/>
    </row>
    <row r="56" spans="2:21" ht="22.5" x14ac:dyDescent="0.55000000000000004">
      <c r="B56" s="129"/>
      <c r="C56" s="131"/>
      <c r="D56" s="132"/>
      <c r="E56" s="133"/>
      <c r="F56" s="131"/>
      <c r="G56" s="132"/>
      <c r="H56" s="132"/>
      <c r="I56" s="132"/>
      <c r="J56" s="133"/>
      <c r="K56" s="129"/>
      <c r="L56" s="129"/>
      <c r="M56" s="40">
        <f>A①_営業部_入力!M64+A①_購買部_入力!M72+A①_管理部_入力!M24</f>
        <v>3300</v>
      </c>
      <c r="N56" s="40">
        <f>A①_営業部_入力!N64+A①_購買部_入力!N72+A①_管理部_入力!N24</f>
        <v>3300</v>
      </c>
      <c r="O56" s="40">
        <f>A①_営業部_入力!O64+A①_購買部_入力!O72+A①_管理部_入力!O24</f>
        <v>3300</v>
      </c>
      <c r="P56" s="40">
        <f>A①_営業部_入力!P64+A①_購買部_入力!P72+A①_管理部_入力!P24</f>
        <v>3300</v>
      </c>
      <c r="Q56" s="40">
        <f>A①_営業部_入力!Q64+A①_購買部_入力!Q72+A①_管理部_入力!Q24</f>
        <v>3300</v>
      </c>
      <c r="R56" s="40">
        <f>A①_営業部_入力!R64+A①_購買部_入力!R72+A①_管理部_入力!R24</f>
        <v>3300</v>
      </c>
      <c r="S56" s="2">
        <f>SUM(M56:R56)</f>
        <v>19800</v>
      </c>
      <c r="T56" s="33"/>
      <c r="U56" s="4"/>
    </row>
    <row r="57" spans="2:21" ht="22.5" x14ac:dyDescent="0.55000000000000004">
      <c r="B57" s="129"/>
      <c r="C57" s="131"/>
      <c r="D57" s="132"/>
      <c r="E57" s="133"/>
      <c r="F57" s="131"/>
      <c r="G57" s="132"/>
      <c r="H57" s="132"/>
      <c r="I57" s="132"/>
      <c r="J57" s="133"/>
      <c r="K57" s="129"/>
      <c r="L57" s="129"/>
      <c r="M57" s="46" t="s">
        <v>13</v>
      </c>
      <c r="N57" s="46" t="s">
        <v>14</v>
      </c>
      <c r="O57" s="46" t="s">
        <v>15</v>
      </c>
      <c r="P57" s="46" t="s">
        <v>16</v>
      </c>
      <c r="Q57" s="46" t="s">
        <v>17</v>
      </c>
      <c r="R57" s="46" t="s">
        <v>18</v>
      </c>
      <c r="S57" s="46" t="s">
        <v>19</v>
      </c>
      <c r="T57" s="46" t="s">
        <v>20</v>
      </c>
      <c r="U57" s="4"/>
    </row>
    <row r="58" spans="2:21" ht="23" thickBot="1" x14ac:dyDescent="0.6">
      <c r="B58" s="139"/>
      <c r="C58" s="143"/>
      <c r="D58" s="144"/>
      <c r="E58" s="145"/>
      <c r="F58" s="143"/>
      <c r="G58" s="144"/>
      <c r="H58" s="144"/>
      <c r="I58" s="144"/>
      <c r="J58" s="145"/>
      <c r="K58" s="139"/>
      <c r="L58" s="139"/>
      <c r="M58" s="111">
        <f>A①_営業部_入力!M66+A①_購買部_入力!M74+A①_管理部_入力!M26</f>
        <v>3300</v>
      </c>
      <c r="N58" s="111">
        <f>A①_営業部_入力!N66+A①_購買部_入力!N74+A①_管理部_入力!N26</f>
        <v>3300</v>
      </c>
      <c r="O58" s="111">
        <f>A①_営業部_入力!O66+A①_購買部_入力!O74+A①_管理部_入力!O26</f>
        <v>3300</v>
      </c>
      <c r="P58" s="111">
        <f>A①_営業部_入力!P66+A①_購買部_入力!P74+A①_管理部_入力!P26</f>
        <v>3300</v>
      </c>
      <c r="Q58" s="111">
        <f>A①_営業部_入力!Q66+A①_購買部_入力!Q74+A①_管理部_入力!Q26</f>
        <v>3300</v>
      </c>
      <c r="R58" s="111">
        <f>A①_営業部_入力!R66+A①_購買部_入力!R74+A①_管理部_入力!R26</f>
        <v>3300</v>
      </c>
      <c r="S58" s="108">
        <f>SUM(M58:R58)</f>
        <v>19800</v>
      </c>
      <c r="T58" s="108">
        <f>S56+S58</f>
        <v>39600</v>
      </c>
      <c r="U58" s="4"/>
    </row>
    <row r="59" spans="2:21" ht="21.65" customHeight="1" x14ac:dyDescent="0.55000000000000004">
      <c r="B59" s="138" t="s">
        <v>149</v>
      </c>
      <c r="C59" s="140" t="s">
        <v>92</v>
      </c>
      <c r="D59" s="141"/>
      <c r="E59" s="142"/>
      <c r="F59" s="146" t="s">
        <v>173</v>
      </c>
      <c r="G59" s="141"/>
      <c r="H59" s="141"/>
      <c r="I59" s="141"/>
      <c r="J59" s="142"/>
      <c r="K59" s="138" t="s">
        <v>21</v>
      </c>
      <c r="L59" s="138" t="s">
        <v>22</v>
      </c>
      <c r="M59" s="109" t="s">
        <v>5</v>
      </c>
      <c r="N59" s="109" t="s">
        <v>6</v>
      </c>
      <c r="O59" s="109" t="s">
        <v>7</v>
      </c>
      <c r="P59" s="109" t="s">
        <v>8</v>
      </c>
      <c r="Q59" s="109" t="s">
        <v>9</v>
      </c>
      <c r="R59" s="109" t="s">
        <v>10</v>
      </c>
      <c r="S59" s="109" t="s">
        <v>11</v>
      </c>
      <c r="T59" s="110"/>
      <c r="U59" s="4"/>
    </row>
    <row r="60" spans="2:21" ht="22.5" x14ac:dyDescent="0.55000000000000004">
      <c r="B60" s="129"/>
      <c r="C60" s="131"/>
      <c r="D60" s="132"/>
      <c r="E60" s="133"/>
      <c r="F60" s="131"/>
      <c r="G60" s="132"/>
      <c r="H60" s="132"/>
      <c r="I60" s="132"/>
      <c r="J60" s="133"/>
      <c r="K60" s="129"/>
      <c r="L60" s="129"/>
      <c r="M60" s="40">
        <f>A①_営業部_入力!M68+A①_購買部_入力!M76+A①_管理部_入力!M28</f>
        <v>500</v>
      </c>
      <c r="N60" s="40">
        <f>A①_営業部_入力!N68+A①_購買部_入力!N76+A①_管理部_入力!N28</f>
        <v>500</v>
      </c>
      <c r="O60" s="40">
        <f>A①_営業部_入力!O68+A①_購買部_入力!O76+A①_管理部_入力!O28</f>
        <v>500</v>
      </c>
      <c r="P60" s="40">
        <f>A①_営業部_入力!P68+A①_購買部_入力!P76+A①_管理部_入力!P28</f>
        <v>500</v>
      </c>
      <c r="Q60" s="40">
        <f>A①_営業部_入力!Q68+A①_購買部_入力!Q76+A①_管理部_入力!Q28</f>
        <v>500</v>
      </c>
      <c r="R60" s="40">
        <f>A①_営業部_入力!R68+A①_購買部_入力!R76+A①_管理部_入力!R28</f>
        <v>500</v>
      </c>
      <c r="S60" s="2">
        <f>SUM(M60:R60)</f>
        <v>3000</v>
      </c>
      <c r="T60" s="33"/>
      <c r="U60" s="4"/>
    </row>
    <row r="61" spans="2:21" ht="22.5" x14ac:dyDescent="0.55000000000000004">
      <c r="B61" s="129"/>
      <c r="C61" s="131"/>
      <c r="D61" s="132"/>
      <c r="E61" s="133"/>
      <c r="F61" s="131"/>
      <c r="G61" s="132"/>
      <c r="H61" s="132"/>
      <c r="I61" s="132"/>
      <c r="J61" s="133"/>
      <c r="K61" s="129"/>
      <c r="L61" s="129"/>
      <c r="M61" s="46" t="s">
        <v>13</v>
      </c>
      <c r="N61" s="46" t="s">
        <v>14</v>
      </c>
      <c r="O61" s="46" t="s">
        <v>15</v>
      </c>
      <c r="P61" s="46" t="s">
        <v>16</v>
      </c>
      <c r="Q61" s="46" t="s">
        <v>17</v>
      </c>
      <c r="R61" s="46" t="s">
        <v>18</v>
      </c>
      <c r="S61" s="46" t="s">
        <v>19</v>
      </c>
      <c r="T61" s="46" t="s">
        <v>20</v>
      </c>
      <c r="U61" s="4"/>
    </row>
    <row r="62" spans="2:21" ht="23" thickBot="1" x14ac:dyDescent="0.6">
      <c r="B62" s="139"/>
      <c r="C62" s="143"/>
      <c r="D62" s="144"/>
      <c r="E62" s="145"/>
      <c r="F62" s="143"/>
      <c r="G62" s="144"/>
      <c r="H62" s="144"/>
      <c r="I62" s="144"/>
      <c r="J62" s="145"/>
      <c r="K62" s="139"/>
      <c r="L62" s="139"/>
      <c r="M62" s="111">
        <f>A①_営業部_入力!M70+A①_購買部_入力!M78+A①_管理部_入力!M30</f>
        <v>500</v>
      </c>
      <c r="N62" s="111">
        <f>A①_営業部_入力!N70+A①_購買部_入力!N78+A①_管理部_入力!N30</f>
        <v>500</v>
      </c>
      <c r="O62" s="111">
        <f>A①_営業部_入力!O70+A①_購買部_入力!O78+A①_管理部_入力!O30</f>
        <v>500</v>
      </c>
      <c r="P62" s="111">
        <f>A①_営業部_入力!P70+A①_購買部_入力!P78+A①_管理部_入力!P30</f>
        <v>500</v>
      </c>
      <c r="Q62" s="111">
        <f>A①_営業部_入力!Q70+A①_購買部_入力!Q78+A①_管理部_入力!Q30</f>
        <v>500</v>
      </c>
      <c r="R62" s="111">
        <f>A①_営業部_入力!R70+A①_購買部_入力!R78+A①_管理部_入力!R30</f>
        <v>500</v>
      </c>
      <c r="S62" s="108">
        <f>SUM(M62:R62)</f>
        <v>3000</v>
      </c>
      <c r="T62" s="108">
        <f>S60+S62</f>
        <v>6000</v>
      </c>
      <c r="U62" s="4"/>
    </row>
    <row r="63" spans="2:21" ht="22.5" x14ac:dyDescent="0.55000000000000004">
      <c r="B63" s="138" t="s">
        <v>84</v>
      </c>
      <c r="C63" s="140" t="s">
        <v>93</v>
      </c>
      <c r="D63" s="141"/>
      <c r="E63" s="142"/>
      <c r="F63" s="146" t="s">
        <v>150</v>
      </c>
      <c r="G63" s="141"/>
      <c r="H63" s="141"/>
      <c r="I63" s="141"/>
      <c r="J63" s="142"/>
      <c r="K63" s="138" t="s">
        <v>21</v>
      </c>
      <c r="L63" s="138" t="s">
        <v>22</v>
      </c>
      <c r="M63" s="109" t="s">
        <v>5</v>
      </c>
      <c r="N63" s="109" t="s">
        <v>6</v>
      </c>
      <c r="O63" s="109" t="s">
        <v>7</v>
      </c>
      <c r="P63" s="109" t="s">
        <v>8</v>
      </c>
      <c r="Q63" s="109" t="s">
        <v>9</v>
      </c>
      <c r="R63" s="109" t="s">
        <v>10</v>
      </c>
      <c r="S63" s="109" t="s">
        <v>11</v>
      </c>
      <c r="T63" s="110"/>
      <c r="U63" s="4"/>
    </row>
    <row r="64" spans="2:21" ht="22.5" x14ac:dyDescent="0.55000000000000004">
      <c r="B64" s="129"/>
      <c r="C64" s="131"/>
      <c r="D64" s="132"/>
      <c r="E64" s="133"/>
      <c r="F64" s="131"/>
      <c r="G64" s="132"/>
      <c r="H64" s="132"/>
      <c r="I64" s="132"/>
      <c r="J64" s="133"/>
      <c r="K64" s="129"/>
      <c r="L64" s="129"/>
      <c r="M64" s="2">
        <f>M56+M60</f>
        <v>3800</v>
      </c>
      <c r="N64" s="2">
        <f t="shared" ref="N64:R66" si="7">N56+N60</f>
        <v>3800</v>
      </c>
      <c r="O64" s="2">
        <f t="shared" si="7"/>
        <v>3800</v>
      </c>
      <c r="P64" s="2">
        <f t="shared" si="7"/>
        <v>3800</v>
      </c>
      <c r="Q64" s="2">
        <f t="shared" si="7"/>
        <v>3800</v>
      </c>
      <c r="R64" s="2">
        <f t="shared" si="7"/>
        <v>3800</v>
      </c>
      <c r="S64" s="2">
        <f>SUM(M64:R64)</f>
        <v>22800</v>
      </c>
      <c r="T64" s="33"/>
      <c r="U64" s="4"/>
    </row>
    <row r="65" spans="1:21" ht="22.5" x14ac:dyDescent="0.55000000000000004">
      <c r="B65" s="129"/>
      <c r="C65" s="131"/>
      <c r="D65" s="132"/>
      <c r="E65" s="133"/>
      <c r="F65" s="131"/>
      <c r="G65" s="132"/>
      <c r="H65" s="132"/>
      <c r="I65" s="132"/>
      <c r="J65" s="133"/>
      <c r="K65" s="129"/>
      <c r="L65" s="129"/>
      <c r="M65" s="46" t="s">
        <v>13</v>
      </c>
      <c r="N65" s="46" t="s">
        <v>14</v>
      </c>
      <c r="O65" s="46" t="s">
        <v>15</v>
      </c>
      <c r="P65" s="46" t="s">
        <v>16</v>
      </c>
      <c r="Q65" s="46" t="s">
        <v>17</v>
      </c>
      <c r="R65" s="46" t="s">
        <v>18</v>
      </c>
      <c r="S65" s="46" t="s">
        <v>19</v>
      </c>
      <c r="T65" s="46" t="s">
        <v>20</v>
      </c>
      <c r="U65" s="4"/>
    </row>
    <row r="66" spans="1:21" ht="23" thickBot="1" x14ac:dyDescent="0.6">
      <c r="B66" s="139"/>
      <c r="C66" s="143"/>
      <c r="D66" s="144"/>
      <c r="E66" s="145"/>
      <c r="F66" s="143"/>
      <c r="G66" s="144"/>
      <c r="H66" s="144"/>
      <c r="I66" s="144"/>
      <c r="J66" s="145"/>
      <c r="K66" s="139"/>
      <c r="L66" s="139"/>
      <c r="M66" s="108">
        <f>M58+M62</f>
        <v>3800</v>
      </c>
      <c r="N66" s="108">
        <f t="shared" si="7"/>
        <v>3800</v>
      </c>
      <c r="O66" s="108">
        <f t="shared" si="7"/>
        <v>3800</v>
      </c>
      <c r="P66" s="108">
        <f t="shared" si="7"/>
        <v>3800</v>
      </c>
      <c r="Q66" s="108">
        <f t="shared" si="7"/>
        <v>3800</v>
      </c>
      <c r="R66" s="108">
        <f t="shared" si="7"/>
        <v>3800</v>
      </c>
      <c r="S66" s="108">
        <f>SUM(M66:R66)</f>
        <v>22800</v>
      </c>
      <c r="T66" s="108">
        <f>S64+S66</f>
        <v>45600</v>
      </c>
      <c r="U66" s="4"/>
    </row>
    <row r="67" spans="1:21" ht="22.5" x14ac:dyDescent="0.55000000000000004">
      <c r="B67" s="138" t="s">
        <v>151</v>
      </c>
      <c r="C67" s="140" t="s">
        <v>95</v>
      </c>
      <c r="D67" s="141"/>
      <c r="E67" s="142"/>
      <c r="F67" s="146" t="s">
        <v>152</v>
      </c>
      <c r="G67" s="141"/>
      <c r="H67" s="141"/>
      <c r="I67" s="141"/>
      <c r="J67" s="142"/>
      <c r="K67" s="138" t="s">
        <v>21</v>
      </c>
      <c r="L67" s="138" t="s">
        <v>22</v>
      </c>
      <c r="M67" s="109" t="s">
        <v>5</v>
      </c>
      <c r="N67" s="109" t="s">
        <v>6</v>
      </c>
      <c r="O67" s="109" t="s">
        <v>7</v>
      </c>
      <c r="P67" s="109" t="s">
        <v>8</v>
      </c>
      <c r="Q67" s="109" t="s">
        <v>9</v>
      </c>
      <c r="R67" s="109" t="s">
        <v>10</v>
      </c>
      <c r="S67" s="109" t="s">
        <v>11</v>
      </c>
      <c r="T67" s="110"/>
      <c r="U67" s="4"/>
    </row>
    <row r="68" spans="1:21" ht="22.5" x14ac:dyDescent="0.55000000000000004">
      <c r="B68" s="129"/>
      <c r="C68" s="131"/>
      <c r="D68" s="132"/>
      <c r="E68" s="133"/>
      <c r="F68" s="131"/>
      <c r="G68" s="132"/>
      <c r="H68" s="132"/>
      <c r="I68" s="132"/>
      <c r="J68" s="133"/>
      <c r="K68" s="129"/>
      <c r="L68" s="129"/>
      <c r="M68" s="2">
        <f>M48-M64</f>
        <v>-950</v>
      </c>
      <c r="N68" s="2">
        <f t="shared" ref="N68:R70" si="8">N48-N64</f>
        <v>-665</v>
      </c>
      <c r="O68" s="2">
        <f t="shared" si="8"/>
        <v>-352</v>
      </c>
      <c r="P68" s="2">
        <f t="shared" si="8"/>
        <v>-10</v>
      </c>
      <c r="Q68" s="2">
        <f t="shared" si="8"/>
        <v>361</v>
      </c>
      <c r="R68" s="2">
        <f t="shared" si="8"/>
        <v>760</v>
      </c>
      <c r="S68" s="2">
        <f>SUM(M68:R68)</f>
        <v>-856</v>
      </c>
      <c r="T68" s="33"/>
      <c r="U68" s="4"/>
    </row>
    <row r="69" spans="1:21" ht="22.5" x14ac:dyDescent="0.55000000000000004">
      <c r="B69" s="129"/>
      <c r="C69" s="131"/>
      <c r="D69" s="132"/>
      <c r="E69" s="133"/>
      <c r="F69" s="131"/>
      <c r="G69" s="132"/>
      <c r="H69" s="132"/>
      <c r="I69" s="132"/>
      <c r="J69" s="133"/>
      <c r="K69" s="129"/>
      <c r="L69" s="129"/>
      <c r="M69" s="46" t="s">
        <v>13</v>
      </c>
      <c r="N69" s="46" t="s">
        <v>14</v>
      </c>
      <c r="O69" s="46" t="s">
        <v>15</v>
      </c>
      <c r="P69" s="46" t="s">
        <v>16</v>
      </c>
      <c r="Q69" s="46" t="s">
        <v>17</v>
      </c>
      <c r="R69" s="46" t="s">
        <v>18</v>
      </c>
      <c r="S69" s="46" t="s">
        <v>19</v>
      </c>
      <c r="T69" s="46" t="s">
        <v>20</v>
      </c>
      <c r="U69" s="4"/>
    </row>
    <row r="70" spans="1:21" ht="23" thickBot="1" x14ac:dyDescent="0.6">
      <c r="B70" s="139"/>
      <c r="C70" s="143"/>
      <c r="D70" s="144"/>
      <c r="E70" s="145"/>
      <c r="F70" s="143"/>
      <c r="G70" s="144"/>
      <c r="H70" s="144"/>
      <c r="I70" s="144"/>
      <c r="J70" s="145"/>
      <c r="K70" s="139"/>
      <c r="L70" s="139"/>
      <c r="M70" s="108">
        <f>M50-M66</f>
        <v>1216</v>
      </c>
      <c r="N70" s="108">
        <f t="shared" si="8"/>
        <v>1700</v>
      </c>
      <c r="O70" s="108">
        <f t="shared" si="8"/>
        <v>2242</v>
      </c>
      <c r="P70" s="108">
        <f t="shared" si="8"/>
        <v>2840</v>
      </c>
      <c r="Q70" s="108">
        <f t="shared" si="8"/>
        <v>3496</v>
      </c>
      <c r="R70" s="108">
        <f t="shared" si="8"/>
        <v>4208</v>
      </c>
      <c r="S70" s="108">
        <f>SUM(M70:R70)</f>
        <v>15702</v>
      </c>
      <c r="T70" s="108">
        <f>S68+S70</f>
        <v>14846</v>
      </c>
      <c r="U70" s="4"/>
    </row>
    <row r="71" spans="1:21" ht="22.5" x14ac:dyDescent="0.55000000000000004">
      <c r="B71" s="138" t="s">
        <v>90</v>
      </c>
      <c r="C71" s="140" t="s">
        <v>96</v>
      </c>
      <c r="D71" s="141"/>
      <c r="E71" s="142"/>
      <c r="F71" s="146" t="s">
        <v>153</v>
      </c>
      <c r="G71" s="141"/>
      <c r="H71" s="141"/>
      <c r="I71" s="141"/>
      <c r="J71" s="142"/>
      <c r="K71" s="138"/>
      <c r="L71" s="138" t="s">
        <v>76</v>
      </c>
      <c r="M71" s="109" t="s">
        <v>5</v>
      </c>
      <c r="N71" s="109" t="s">
        <v>6</v>
      </c>
      <c r="O71" s="109" t="s">
        <v>7</v>
      </c>
      <c r="P71" s="109" t="s">
        <v>8</v>
      </c>
      <c r="Q71" s="109" t="s">
        <v>9</v>
      </c>
      <c r="R71" s="109" t="s">
        <v>10</v>
      </c>
      <c r="S71" s="109" t="s">
        <v>11</v>
      </c>
      <c r="T71" s="110"/>
      <c r="U71" s="4"/>
    </row>
    <row r="72" spans="1:21" ht="22.5" x14ac:dyDescent="0.55000000000000004">
      <c r="B72" s="129"/>
      <c r="C72" s="131"/>
      <c r="D72" s="132"/>
      <c r="E72" s="133"/>
      <c r="F72" s="131"/>
      <c r="G72" s="132"/>
      <c r="H72" s="132"/>
      <c r="I72" s="132"/>
      <c r="J72" s="133"/>
      <c r="K72" s="129"/>
      <c r="L72" s="129"/>
      <c r="M72" s="50">
        <f>ROUND(M68/M$24*100,1)</f>
        <v>-10</v>
      </c>
      <c r="N72" s="50">
        <f t="shared" ref="N72:S72" si="9">ROUND(N68/N$24*100,1)</f>
        <v>-6.4</v>
      </c>
      <c r="O72" s="50">
        <f t="shared" si="9"/>
        <v>-3.1</v>
      </c>
      <c r="P72" s="50">
        <f t="shared" si="9"/>
        <v>-0.1</v>
      </c>
      <c r="Q72" s="50">
        <f t="shared" si="9"/>
        <v>2.6</v>
      </c>
      <c r="R72" s="50">
        <f t="shared" si="9"/>
        <v>5</v>
      </c>
      <c r="S72" s="50">
        <f t="shared" si="9"/>
        <v>-1.2</v>
      </c>
      <c r="T72" s="33"/>
      <c r="U72" s="4"/>
    </row>
    <row r="73" spans="1:21" ht="22.5" x14ac:dyDescent="0.55000000000000004">
      <c r="B73" s="129"/>
      <c r="C73" s="131"/>
      <c r="D73" s="132"/>
      <c r="E73" s="133"/>
      <c r="F73" s="131"/>
      <c r="G73" s="132"/>
      <c r="H73" s="132"/>
      <c r="I73" s="132"/>
      <c r="J73" s="133"/>
      <c r="K73" s="129"/>
      <c r="L73" s="129"/>
      <c r="M73" s="46" t="s">
        <v>13</v>
      </c>
      <c r="N73" s="46" t="s">
        <v>14</v>
      </c>
      <c r="O73" s="46" t="s">
        <v>15</v>
      </c>
      <c r="P73" s="46" t="s">
        <v>16</v>
      </c>
      <c r="Q73" s="46" t="s">
        <v>17</v>
      </c>
      <c r="R73" s="46" t="s">
        <v>18</v>
      </c>
      <c r="S73" s="46" t="s">
        <v>19</v>
      </c>
      <c r="T73" s="46" t="s">
        <v>20</v>
      </c>
      <c r="U73" s="4"/>
    </row>
    <row r="74" spans="1:21" ht="23" thickBot="1" x14ac:dyDescent="0.6">
      <c r="B74" s="139"/>
      <c r="C74" s="143"/>
      <c r="D74" s="144"/>
      <c r="E74" s="145"/>
      <c r="F74" s="143"/>
      <c r="G74" s="144"/>
      <c r="H74" s="144"/>
      <c r="I74" s="144"/>
      <c r="J74" s="145"/>
      <c r="K74" s="139"/>
      <c r="L74" s="139"/>
      <c r="M74" s="112">
        <f>ROUND(M70/M$26*100,1)</f>
        <v>7.3</v>
      </c>
      <c r="N74" s="112">
        <f t="shared" ref="N74:T74" si="10">ROUND(N70/N$26*100,1)</f>
        <v>9.3000000000000007</v>
      </c>
      <c r="O74" s="112">
        <f t="shared" si="10"/>
        <v>11.1</v>
      </c>
      <c r="P74" s="112">
        <f t="shared" si="10"/>
        <v>12.8</v>
      </c>
      <c r="Q74" s="112">
        <f t="shared" si="10"/>
        <v>14.4</v>
      </c>
      <c r="R74" s="112">
        <f t="shared" si="10"/>
        <v>15.8</v>
      </c>
      <c r="S74" s="112">
        <f t="shared" si="10"/>
        <v>12.2</v>
      </c>
      <c r="T74" s="112">
        <f t="shared" si="10"/>
        <v>7.4</v>
      </c>
      <c r="U74" s="4"/>
    </row>
    <row r="75" spans="1:21" ht="22.5" x14ac:dyDescent="0.55000000000000004">
      <c r="A75" s="4"/>
      <c r="B75" s="138" t="s">
        <v>110</v>
      </c>
      <c r="C75" s="140" t="s">
        <v>181</v>
      </c>
      <c r="D75" s="141"/>
      <c r="E75" s="142"/>
      <c r="F75" s="146" t="s">
        <v>167</v>
      </c>
      <c r="G75" s="141"/>
      <c r="H75" s="141"/>
      <c r="I75" s="141"/>
      <c r="J75" s="142"/>
      <c r="K75" s="138" t="s">
        <v>21</v>
      </c>
      <c r="L75" s="138" t="s">
        <v>22</v>
      </c>
      <c r="M75" s="109" t="s">
        <v>5</v>
      </c>
      <c r="N75" s="109" t="s">
        <v>6</v>
      </c>
      <c r="O75" s="109" t="s">
        <v>7</v>
      </c>
      <c r="P75" s="109" t="s">
        <v>8</v>
      </c>
      <c r="Q75" s="109" t="s">
        <v>9</v>
      </c>
      <c r="R75" s="109" t="s">
        <v>10</v>
      </c>
      <c r="S75" s="109" t="s">
        <v>11</v>
      </c>
      <c r="T75" s="110"/>
      <c r="U75" s="4"/>
    </row>
    <row r="76" spans="1:21" ht="22.5" x14ac:dyDescent="0.55000000000000004">
      <c r="B76" s="129"/>
      <c r="C76" s="131"/>
      <c r="D76" s="132"/>
      <c r="E76" s="133"/>
      <c r="F76" s="131"/>
      <c r="G76" s="132"/>
      <c r="H76" s="132"/>
      <c r="I76" s="132"/>
      <c r="J76" s="133"/>
      <c r="K76" s="129"/>
      <c r="L76" s="129"/>
      <c r="M76" s="40">
        <f>-A②_管理部_出力!M36</f>
        <v>50</v>
      </c>
      <c r="N76" s="40">
        <f>-A②_管理部_出力!N36</f>
        <v>50</v>
      </c>
      <c r="O76" s="40">
        <f>-A②_管理部_出力!O36</f>
        <v>50</v>
      </c>
      <c r="P76" s="40">
        <f>-A②_管理部_出力!P36</f>
        <v>50</v>
      </c>
      <c r="Q76" s="40">
        <f>-A②_管理部_出力!Q36</f>
        <v>50</v>
      </c>
      <c r="R76" s="40">
        <f>-A②_管理部_出力!R36</f>
        <v>50</v>
      </c>
      <c r="S76" s="2">
        <f>SUM(M76:R76)</f>
        <v>300</v>
      </c>
      <c r="T76" s="33"/>
    </row>
    <row r="77" spans="1:21" ht="22.5" x14ac:dyDescent="0.55000000000000004">
      <c r="B77" s="129"/>
      <c r="C77" s="131"/>
      <c r="D77" s="132"/>
      <c r="E77" s="133"/>
      <c r="F77" s="131"/>
      <c r="G77" s="132"/>
      <c r="H77" s="132"/>
      <c r="I77" s="132"/>
      <c r="J77" s="133"/>
      <c r="K77" s="129"/>
      <c r="L77" s="129"/>
      <c r="M77" s="46" t="s">
        <v>13</v>
      </c>
      <c r="N77" s="46" t="s">
        <v>14</v>
      </c>
      <c r="O77" s="46" t="s">
        <v>15</v>
      </c>
      <c r="P77" s="46" t="s">
        <v>16</v>
      </c>
      <c r="Q77" s="46" t="s">
        <v>17</v>
      </c>
      <c r="R77" s="46" t="s">
        <v>18</v>
      </c>
      <c r="S77" s="46" t="s">
        <v>19</v>
      </c>
      <c r="T77" s="46" t="s">
        <v>20</v>
      </c>
    </row>
    <row r="78" spans="1:21" ht="23" thickBot="1" x14ac:dyDescent="0.6">
      <c r="B78" s="139"/>
      <c r="C78" s="143"/>
      <c r="D78" s="144"/>
      <c r="E78" s="145"/>
      <c r="F78" s="143"/>
      <c r="G78" s="144"/>
      <c r="H78" s="144"/>
      <c r="I78" s="144"/>
      <c r="J78" s="145"/>
      <c r="K78" s="139"/>
      <c r="L78" s="139"/>
      <c r="M78" s="111">
        <f>-A②_管理部_出力!M38</f>
        <v>50</v>
      </c>
      <c r="N78" s="111">
        <f>-A②_管理部_出力!N38</f>
        <v>50</v>
      </c>
      <c r="O78" s="111">
        <f>-A②_管理部_出力!O38</f>
        <v>50</v>
      </c>
      <c r="P78" s="111">
        <f>-A②_管理部_出力!P38</f>
        <v>50</v>
      </c>
      <c r="Q78" s="111">
        <f>-A②_管理部_出力!Q38</f>
        <v>50</v>
      </c>
      <c r="R78" s="111">
        <f>-A②_管理部_出力!R38</f>
        <v>50</v>
      </c>
      <c r="S78" s="108">
        <f>SUM(M78:R78)</f>
        <v>300</v>
      </c>
      <c r="T78" s="108">
        <f>S76+S78</f>
        <v>600</v>
      </c>
    </row>
    <row r="79" spans="1:21" ht="22.5" x14ac:dyDescent="0.55000000000000004">
      <c r="B79" s="138" t="s">
        <v>175</v>
      </c>
      <c r="C79" s="140" t="s">
        <v>182</v>
      </c>
      <c r="D79" s="141"/>
      <c r="E79" s="142"/>
      <c r="F79" s="146" t="s">
        <v>167</v>
      </c>
      <c r="G79" s="141"/>
      <c r="H79" s="141"/>
      <c r="I79" s="141"/>
      <c r="J79" s="142"/>
      <c r="K79" s="138" t="s">
        <v>21</v>
      </c>
      <c r="L79" s="138" t="s">
        <v>22</v>
      </c>
      <c r="M79" s="109" t="s">
        <v>5</v>
      </c>
      <c r="N79" s="109" t="s">
        <v>6</v>
      </c>
      <c r="O79" s="109" t="s">
        <v>7</v>
      </c>
      <c r="P79" s="109" t="s">
        <v>8</v>
      </c>
      <c r="Q79" s="109" t="s">
        <v>9</v>
      </c>
      <c r="R79" s="109" t="s">
        <v>10</v>
      </c>
      <c r="S79" s="109" t="s">
        <v>11</v>
      </c>
      <c r="T79" s="110"/>
    </row>
    <row r="80" spans="1:21" ht="22.5" x14ac:dyDescent="0.55000000000000004">
      <c r="B80" s="129"/>
      <c r="C80" s="131"/>
      <c r="D80" s="132"/>
      <c r="E80" s="133"/>
      <c r="F80" s="131"/>
      <c r="G80" s="132"/>
      <c r="H80" s="132"/>
      <c r="I80" s="132"/>
      <c r="J80" s="133"/>
      <c r="K80" s="129"/>
      <c r="L80" s="129"/>
      <c r="M80" s="40">
        <f>A②_管理部_出力!M40</f>
        <v>250</v>
      </c>
      <c r="N80" s="40">
        <f>A②_管理部_出力!N40</f>
        <v>250</v>
      </c>
      <c r="O80" s="40">
        <f>A②_管理部_出力!O40</f>
        <v>250</v>
      </c>
      <c r="P80" s="40">
        <f>A②_管理部_出力!P40</f>
        <v>250</v>
      </c>
      <c r="Q80" s="40">
        <f>A②_管理部_出力!Q40</f>
        <v>250</v>
      </c>
      <c r="R80" s="40">
        <f>A②_管理部_出力!R40</f>
        <v>250</v>
      </c>
      <c r="S80" s="2">
        <f>SUM(M80:R80)</f>
        <v>1500</v>
      </c>
      <c r="T80" s="33"/>
    </row>
    <row r="81" spans="2:20" ht="22.5" x14ac:dyDescent="0.55000000000000004">
      <c r="B81" s="129"/>
      <c r="C81" s="131"/>
      <c r="D81" s="132"/>
      <c r="E81" s="133"/>
      <c r="F81" s="131"/>
      <c r="G81" s="132"/>
      <c r="H81" s="132"/>
      <c r="I81" s="132"/>
      <c r="J81" s="133"/>
      <c r="K81" s="129"/>
      <c r="L81" s="129"/>
      <c r="M81" s="46" t="s">
        <v>13</v>
      </c>
      <c r="N81" s="46" t="s">
        <v>14</v>
      </c>
      <c r="O81" s="46" t="s">
        <v>15</v>
      </c>
      <c r="P81" s="46" t="s">
        <v>16</v>
      </c>
      <c r="Q81" s="46" t="s">
        <v>17</v>
      </c>
      <c r="R81" s="46" t="s">
        <v>18</v>
      </c>
      <c r="S81" s="46" t="s">
        <v>19</v>
      </c>
      <c r="T81" s="46" t="s">
        <v>20</v>
      </c>
    </row>
    <row r="82" spans="2:20" ht="23" thickBot="1" x14ac:dyDescent="0.6">
      <c r="B82" s="139"/>
      <c r="C82" s="143"/>
      <c r="D82" s="144"/>
      <c r="E82" s="145"/>
      <c r="F82" s="143"/>
      <c r="G82" s="144"/>
      <c r="H82" s="144"/>
      <c r="I82" s="144"/>
      <c r="J82" s="145"/>
      <c r="K82" s="139"/>
      <c r="L82" s="139"/>
      <c r="M82" s="111">
        <f>A②_管理部_出力!M42</f>
        <v>250</v>
      </c>
      <c r="N82" s="111">
        <f>A②_管理部_出力!N42</f>
        <v>250</v>
      </c>
      <c r="O82" s="111">
        <f>A②_管理部_出力!O42</f>
        <v>250</v>
      </c>
      <c r="P82" s="111">
        <f>A②_管理部_出力!P42</f>
        <v>250</v>
      </c>
      <c r="Q82" s="111">
        <f>A②_管理部_出力!Q42</f>
        <v>250</v>
      </c>
      <c r="R82" s="111">
        <f>A②_管理部_出力!R42</f>
        <v>250</v>
      </c>
      <c r="S82" s="108">
        <f>SUM(M82:R82)</f>
        <v>1500</v>
      </c>
      <c r="T82" s="108">
        <f>S80+S82</f>
        <v>3000</v>
      </c>
    </row>
    <row r="83" spans="2:20" ht="22.5" x14ac:dyDescent="0.55000000000000004">
      <c r="B83" s="138" t="s">
        <v>113</v>
      </c>
      <c r="C83" s="140" t="s">
        <v>176</v>
      </c>
      <c r="D83" s="141"/>
      <c r="E83" s="142"/>
      <c r="F83" s="146" t="s">
        <v>178</v>
      </c>
      <c r="G83" s="141"/>
      <c r="H83" s="141"/>
      <c r="I83" s="141"/>
      <c r="J83" s="142"/>
      <c r="K83" s="138" t="s">
        <v>21</v>
      </c>
      <c r="L83" s="138" t="s">
        <v>22</v>
      </c>
      <c r="M83" s="109" t="s">
        <v>5</v>
      </c>
      <c r="N83" s="109" t="s">
        <v>6</v>
      </c>
      <c r="O83" s="109" t="s">
        <v>7</v>
      </c>
      <c r="P83" s="109" t="s">
        <v>8</v>
      </c>
      <c r="Q83" s="109" t="s">
        <v>9</v>
      </c>
      <c r="R83" s="109" t="s">
        <v>10</v>
      </c>
      <c r="S83" s="109" t="s">
        <v>11</v>
      </c>
      <c r="T83" s="110"/>
    </row>
    <row r="84" spans="2:20" ht="22.5" x14ac:dyDescent="0.55000000000000004">
      <c r="B84" s="129"/>
      <c r="C84" s="131"/>
      <c r="D84" s="132"/>
      <c r="E84" s="133"/>
      <c r="F84" s="131"/>
      <c r="G84" s="132"/>
      <c r="H84" s="132"/>
      <c r="I84" s="132"/>
      <c r="J84" s="133"/>
      <c r="K84" s="129"/>
      <c r="L84" s="129"/>
      <c r="M84" s="2">
        <f>M68+M76-M80</f>
        <v>-1150</v>
      </c>
      <c r="N84" s="2">
        <f t="shared" ref="N84:R86" si="11">N68+N76-N80</f>
        <v>-865</v>
      </c>
      <c r="O84" s="2">
        <f t="shared" si="11"/>
        <v>-552</v>
      </c>
      <c r="P84" s="2">
        <f t="shared" si="11"/>
        <v>-210</v>
      </c>
      <c r="Q84" s="2">
        <f t="shared" si="11"/>
        <v>161</v>
      </c>
      <c r="R84" s="2">
        <f t="shared" si="11"/>
        <v>560</v>
      </c>
      <c r="S84" s="2">
        <f>SUM(M84:R84)</f>
        <v>-2056</v>
      </c>
      <c r="T84" s="33"/>
    </row>
    <row r="85" spans="2:20" ht="22.5" x14ac:dyDescent="0.55000000000000004">
      <c r="B85" s="129"/>
      <c r="C85" s="131"/>
      <c r="D85" s="132"/>
      <c r="E85" s="133"/>
      <c r="F85" s="131"/>
      <c r="G85" s="132"/>
      <c r="H85" s="132"/>
      <c r="I85" s="132"/>
      <c r="J85" s="133"/>
      <c r="K85" s="129"/>
      <c r="L85" s="129"/>
      <c r="M85" s="46" t="s">
        <v>13</v>
      </c>
      <c r="N85" s="46" t="s">
        <v>14</v>
      </c>
      <c r="O85" s="46" t="s">
        <v>15</v>
      </c>
      <c r="P85" s="46" t="s">
        <v>16</v>
      </c>
      <c r="Q85" s="46" t="s">
        <v>17</v>
      </c>
      <c r="R85" s="46" t="s">
        <v>18</v>
      </c>
      <c r="S85" s="46" t="s">
        <v>19</v>
      </c>
      <c r="T85" s="46" t="s">
        <v>20</v>
      </c>
    </row>
    <row r="86" spans="2:20" ht="23" thickBot="1" x14ac:dyDescent="0.6">
      <c r="B86" s="139"/>
      <c r="C86" s="143"/>
      <c r="D86" s="144"/>
      <c r="E86" s="145"/>
      <c r="F86" s="143"/>
      <c r="G86" s="144"/>
      <c r="H86" s="144"/>
      <c r="I86" s="144"/>
      <c r="J86" s="145"/>
      <c r="K86" s="139"/>
      <c r="L86" s="139"/>
      <c r="M86" s="108">
        <f>M70+M78-M82</f>
        <v>1016</v>
      </c>
      <c r="N86" s="108">
        <f t="shared" si="11"/>
        <v>1500</v>
      </c>
      <c r="O86" s="108">
        <f t="shared" si="11"/>
        <v>2042</v>
      </c>
      <c r="P86" s="108">
        <f t="shared" si="11"/>
        <v>2640</v>
      </c>
      <c r="Q86" s="108">
        <f t="shared" si="11"/>
        <v>3296</v>
      </c>
      <c r="R86" s="108">
        <f t="shared" si="11"/>
        <v>4008</v>
      </c>
      <c r="S86" s="108">
        <f>SUM(M86:R86)</f>
        <v>14502</v>
      </c>
      <c r="T86" s="108">
        <f>S84+S86</f>
        <v>12446</v>
      </c>
    </row>
    <row r="87" spans="2:20" ht="22.5" x14ac:dyDescent="0.55000000000000004">
      <c r="B87" s="138" t="s">
        <v>51</v>
      </c>
      <c r="C87" s="140" t="s">
        <v>179</v>
      </c>
      <c r="D87" s="141"/>
      <c r="E87" s="142"/>
      <c r="F87" s="146" t="s">
        <v>177</v>
      </c>
      <c r="G87" s="141"/>
      <c r="H87" s="141"/>
      <c r="I87" s="141"/>
      <c r="J87" s="142"/>
      <c r="K87" s="138"/>
      <c r="L87" s="138" t="s">
        <v>76</v>
      </c>
      <c r="M87" s="109" t="s">
        <v>5</v>
      </c>
      <c r="N87" s="109" t="s">
        <v>6</v>
      </c>
      <c r="O87" s="109" t="s">
        <v>7</v>
      </c>
      <c r="P87" s="109" t="s">
        <v>8</v>
      </c>
      <c r="Q87" s="109" t="s">
        <v>9</v>
      </c>
      <c r="R87" s="109" t="s">
        <v>10</v>
      </c>
      <c r="S87" s="109" t="s">
        <v>11</v>
      </c>
      <c r="T87" s="110"/>
    </row>
    <row r="88" spans="2:20" ht="22.5" x14ac:dyDescent="0.55000000000000004">
      <c r="B88" s="129"/>
      <c r="C88" s="131"/>
      <c r="D88" s="132"/>
      <c r="E88" s="133"/>
      <c r="F88" s="131"/>
      <c r="G88" s="132"/>
      <c r="H88" s="132"/>
      <c r="I88" s="132"/>
      <c r="J88" s="133"/>
      <c r="K88" s="129"/>
      <c r="L88" s="129"/>
      <c r="M88" s="50">
        <f>ROUND(M84/M$24*100,1)</f>
        <v>-12.1</v>
      </c>
      <c r="N88" s="50">
        <f t="shared" ref="N88:S88" si="12">ROUND(N84/N$24*100,1)</f>
        <v>-8.3000000000000007</v>
      </c>
      <c r="O88" s="50">
        <f t="shared" si="12"/>
        <v>-4.8</v>
      </c>
      <c r="P88" s="50">
        <f t="shared" si="12"/>
        <v>-1.7</v>
      </c>
      <c r="Q88" s="50">
        <f t="shared" si="12"/>
        <v>1.2</v>
      </c>
      <c r="R88" s="50">
        <f t="shared" si="12"/>
        <v>3.7</v>
      </c>
      <c r="S88" s="50">
        <f t="shared" si="12"/>
        <v>-2.8</v>
      </c>
      <c r="T88" s="33"/>
    </row>
    <row r="89" spans="2:20" ht="22.5" x14ac:dyDescent="0.55000000000000004">
      <c r="B89" s="129"/>
      <c r="C89" s="131"/>
      <c r="D89" s="132"/>
      <c r="E89" s="133"/>
      <c r="F89" s="131"/>
      <c r="G89" s="132"/>
      <c r="H89" s="132"/>
      <c r="I89" s="132"/>
      <c r="J89" s="133"/>
      <c r="K89" s="129"/>
      <c r="L89" s="129"/>
      <c r="M89" s="46" t="s">
        <v>13</v>
      </c>
      <c r="N89" s="46" t="s">
        <v>14</v>
      </c>
      <c r="O89" s="46" t="s">
        <v>15</v>
      </c>
      <c r="P89" s="46" t="s">
        <v>16</v>
      </c>
      <c r="Q89" s="46" t="s">
        <v>17</v>
      </c>
      <c r="R89" s="46" t="s">
        <v>18</v>
      </c>
      <c r="S89" s="46" t="s">
        <v>19</v>
      </c>
      <c r="T89" s="46" t="s">
        <v>20</v>
      </c>
    </row>
    <row r="90" spans="2:20" ht="23" thickBot="1" x14ac:dyDescent="0.6">
      <c r="B90" s="139"/>
      <c r="C90" s="143"/>
      <c r="D90" s="144"/>
      <c r="E90" s="145"/>
      <c r="F90" s="143"/>
      <c r="G90" s="144"/>
      <c r="H90" s="144"/>
      <c r="I90" s="144"/>
      <c r="J90" s="145"/>
      <c r="K90" s="139"/>
      <c r="L90" s="139"/>
      <c r="M90" s="112">
        <f>ROUND(M86/M$26*100,1)</f>
        <v>6.1</v>
      </c>
      <c r="N90" s="112">
        <f t="shared" ref="N90:T90" si="13">ROUND(N86/N$26*100,1)</f>
        <v>8.1999999999999993</v>
      </c>
      <c r="O90" s="112">
        <f t="shared" si="13"/>
        <v>10.1</v>
      </c>
      <c r="P90" s="112">
        <f t="shared" si="13"/>
        <v>11.9</v>
      </c>
      <c r="Q90" s="112">
        <f t="shared" si="13"/>
        <v>13.6</v>
      </c>
      <c r="R90" s="112">
        <f t="shared" si="13"/>
        <v>15</v>
      </c>
      <c r="S90" s="112">
        <f t="shared" si="13"/>
        <v>11.3</v>
      </c>
      <c r="T90" s="112">
        <f t="shared" si="13"/>
        <v>6.2</v>
      </c>
    </row>
    <row r="91" spans="2:20" ht="22.5" x14ac:dyDescent="0.55000000000000004">
      <c r="B91" s="138" t="s">
        <v>52</v>
      </c>
      <c r="C91" s="140" t="s">
        <v>180</v>
      </c>
      <c r="D91" s="141"/>
      <c r="E91" s="142"/>
      <c r="F91" s="146" t="s">
        <v>25</v>
      </c>
      <c r="G91" s="141"/>
      <c r="H91" s="141"/>
      <c r="I91" s="141"/>
      <c r="J91" s="142"/>
      <c r="K91" s="138"/>
      <c r="L91" s="138" t="s">
        <v>76</v>
      </c>
      <c r="M91" s="109" t="s">
        <v>5</v>
      </c>
      <c r="N91" s="109" t="s">
        <v>6</v>
      </c>
      <c r="O91" s="109" t="s">
        <v>7</v>
      </c>
      <c r="P91" s="109" t="s">
        <v>8</v>
      </c>
      <c r="Q91" s="109" t="s">
        <v>9</v>
      </c>
      <c r="R91" s="109" t="s">
        <v>10</v>
      </c>
      <c r="S91" s="109" t="s">
        <v>11</v>
      </c>
      <c r="T91" s="110"/>
    </row>
    <row r="92" spans="2:20" ht="22.5" x14ac:dyDescent="0.55000000000000004">
      <c r="B92" s="129"/>
      <c r="C92" s="131"/>
      <c r="D92" s="132"/>
      <c r="E92" s="133"/>
      <c r="F92" s="131"/>
      <c r="G92" s="132"/>
      <c r="H92" s="132"/>
      <c r="I92" s="132"/>
      <c r="J92" s="133"/>
      <c r="K92" s="129"/>
      <c r="L92" s="129"/>
      <c r="M92" s="50">
        <v>40</v>
      </c>
      <c r="N92" s="50">
        <v>40</v>
      </c>
      <c r="O92" s="50">
        <v>40</v>
      </c>
      <c r="P92" s="50">
        <v>40</v>
      </c>
      <c r="Q92" s="50">
        <v>40</v>
      </c>
      <c r="R92" s="50">
        <v>40</v>
      </c>
      <c r="S92" s="50"/>
      <c r="T92" s="33"/>
    </row>
    <row r="93" spans="2:20" ht="22.5" x14ac:dyDescent="0.55000000000000004">
      <c r="B93" s="129"/>
      <c r="C93" s="131"/>
      <c r="D93" s="132"/>
      <c r="E93" s="133"/>
      <c r="F93" s="131"/>
      <c r="G93" s="132"/>
      <c r="H93" s="132"/>
      <c r="I93" s="132"/>
      <c r="J93" s="133"/>
      <c r="K93" s="129"/>
      <c r="L93" s="129"/>
      <c r="M93" s="46" t="s">
        <v>13</v>
      </c>
      <c r="N93" s="46" t="s">
        <v>14</v>
      </c>
      <c r="O93" s="46" t="s">
        <v>15</v>
      </c>
      <c r="P93" s="46" t="s">
        <v>16</v>
      </c>
      <c r="Q93" s="46" t="s">
        <v>17</v>
      </c>
      <c r="R93" s="46" t="s">
        <v>18</v>
      </c>
      <c r="S93" s="46" t="s">
        <v>19</v>
      </c>
      <c r="T93" s="46" t="s">
        <v>20</v>
      </c>
    </row>
    <row r="94" spans="2:20" ht="23" thickBot="1" x14ac:dyDescent="0.6">
      <c r="B94" s="139"/>
      <c r="C94" s="143"/>
      <c r="D94" s="144"/>
      <c r="E94" s="145"/>
      <c r="F94" s="143"/>
      <c r="G94" s="144"/>
      <c r="H94" s="144"/>
      <c r="I94" s="144"/>
      <c r="J94" s="145"/>
      <c r="K94" s="139"/>
      <c r="L94" s="139"/>
      <c r="M94" s="112">
        <v>40</v>
      </c>
      <c r="N94" s="112">
        <v>40</v>
      </c>
      <c r="O94" s="112">
        <v>40</v>
      </c>
      <c r="P94" s="112">
        <v>40</v>
      </c>
      <c r="Q94" s="112">
        <v>40</v>
      </c>
      <c r="R94" s="112">
        <v>40</v>
      </c>
      <c r="S94" s="112"/>
      <c r="T94" s="112"/>
    </row>
    <row r="95" spans="2:20" ht="22.5" x14ac:dyDescent="0.55000000000000004">
      <c r="B95" s="138" t="s">
        <v>183</v>
      </c>
      <c r="C95" s="140" t="s">
        <v>184</v>
      </c>
      <c r="D95" s="141"/>
      <c r="E95" s="142"/>
      <c r="F95" s="146" t="s">
        <v>185</v>
      </c>
      <c r="G95" s="141"/>
      <c r="H95" s="141"/>
      <c r="I95" s="141"/>
      <c r="J95" s="142"/>
      <c r="K95" s="138" t="s">
        <v>21</v>
      </c>
      <c r="L95" s="138" t="s">
        <v>22</v>
      </c>
      <c r="M95" s="109" t="s">
        <v>5</v>
      </c>
      <c r="N95" s="109" t="s">
        <v>6</v>
      </c>
      <c r="O95" s="109" t="s">
        <v>7</v>
      </c>
      <c r="P95" s="109" t="s">
        <v>8</v>
      </c>
      <c r="Q95" s="109" t="s">
        <v>9</v>
      </c>
      <c r="R95" s="109" t="s">
        <v>10</v>
      </c>
      <c r="S95" s="109" t="s">
        <v>11</v>
      </c>
      <c r="T95" s="110"/>
    </row>
    <row r="96" spans="2:20" ht="22.5" x14ac:dyDescent="0.55000000000000004">
      <c r="B96" s="129"/>
      <c r="C96" s="131"/>
      <c r="D96" s="132"/>
      <c r="E96" s="133"/>
      <c r="F96" s="131"/>
      <c r="G96" s="132"/>
      <c r="H96" s="132"/>
      <c r="I96" s="132"/>
      <c r="J96" s="133"/>
      <c r="K96" s="129"/>
      <c r="L96" s="129"/>
      <c r="M96" s="2">
        <f>ROUND(M84*M92/100,0)</f>
        <v>-460</v>
      </c>
      <c r="N96" s="2">
        <f t="shared" ref="N96:R98" si="14">ROUND(N84*N92/100,0)</f>
        <v>-346</v>
      </c>
      <c r="O96" s="2">
        <f t="shared" si="14"/>
        <v>-221</v>
      </c>
      <c r="P96" s="2">
        <f t="shared" si="14"/>
        <v>-84</v>
      </c>
      <c r="Q96" s="2">
        <f t="shared" si="14"/>
        <v>64</v>
      </c>
      <c r="R96" s="2">
        <f t="shared" si="14"/>
        <v>224</v>
      </c>
      <c r="S96" s="2">
        <f>SUM(M96:R96)</f>
        <v>-823</v>
      </c>
      <c r="T96" s="33"/>
    </row>
    <row r="97" spans="2:20" ht="22.5" x14ac:dyDescent="0.55000000000000004">
      <c r="B97" s="129"/>
      <c r="C97" s="131"/>
      <c r="D97" s="132"/>
      <c r="E97" s="133"/>
      <c r="F97" s="131"/>
      <c r="G97" s="132"/>
      <c r="H97" s="132"/>
      <c r="I97" s="132"/>
      <c r="J97" s="133"/>
      <c r="K97" s="129"/>
      <c r="L97" s="129"/>
      <c r="M97" s="46" t="s">
        <v>13</v>
      </c>
      <c r="N97" s="46" t="s">
        <v>14</v>
      </c>
      <c r="O97" s="46" t="s">
        <v>15</v>
      </c>
      <c r="P97" s="46" t="s">
        <v>16</v>
      </c>
      <c r="Q97" s="46" t="s">
        <v>17</v>
      </c>
      <c r="R97" s="46" t="s">
        <v>18</v>
      </c>
      <c r="S97" s="46" t="s">
        <v>19</v>
      </c>
      <c r="T97" s="46" t="s">
        <v>20</v>
      </c>
    </row>
    <row r="98" spans="2:20" ht="23" thickBot="1" x14ac:dyDescent="0.6">
      <c r="B98" s="139"/>
      <c r="C98" s="143"/>
      <c r="D98" s="144"/>
      <c r="E98" s="145"/>
      <c r="F98" s="143"/>
      <c r="G98" s="144"/>
      <c r="H98" s="144"/>
      <c r="I98" s="144"/>
      <c r="J98" s="145"/>
      <c r="K98" s="139"/>
      <c r="L98" s="139"/>
      <c r="M98" s="108">
        <f>ROUND(M86*M94/100,0)</f>
        <v>406</v>
      </c>
      <c r="N98" s="108">
        <f t="shared" si="14"/>
        <v>600</v>
      </c>
      <c r="O98" s="108">
        <f t="shared" si="14"/>
        <v>817</v>
      </c>
      <c r="P98" s="108">
        <f t="shared" si="14"/>
        <v>1056</v>
      </c>
      <c r="Q98" s="108">
        <f t="shared" si="14"/>
        <v>1318</v>
      </c>
      <c r="R98" s="108">
        <f t="shared" si="14"/>
        <v>1603</v>
      </c>
      <c r="S98" s="108">
        <f>SUM(M98:R98)</f>
        <v>5800</v>
      </c>
      <c r="T98" s="108">
        <f>S96+S98</f>
        <v>4977</v>
      </c>
    </row>
    <row r="99" spans="2:20" ht="22.5" x14ac:dyDescent="0.55000000000000004">
      <c r="B99" s="138" t="s">
        <v>186</v>
      </c>
      <c r="C99" s="140" t="s">
        <v>188</v>
      </c>
      <c r="D99" s="141"/>
      <c r="E99" s="142"/>
      <c r="F99" s="146" t="s">
        <v>189</v>
      </c>
      <c r="G99" s="141"/>
      <c r="H99" s="141"/>
      <c r="I99" s="141"/>
      <c r="J99" s="142"/>
      <c r="K99" s="138" t="s">
        <v>21</v>
      </c>
      <c r="L99" s="138" t="s">
        <v>22</v>
      </c>
      <c r="M99" s="109" t="s">
        <v>5</v>
      </c>
      <c r="N99" s="109" t="s">
        <v>6</v>
      </c>
      <c r="O99" s="109" t="s">
        <v>7</v>
      </c>
      <c r="P99" s="109" t="s">
        <v>8</v>
      </c>
      <c r="Q99" s="109" t="s">
        <v>9</v>
      </c>
      <c r="R99" s="109" t="s">
        <v>10</v>
      </c>
      <c r="S99" s="109" t="s">
        <v>11</v>
      </c>
      <c r="T99" s="110"/>
    </row>
    <row r="100" spans="2:20" ht="22.5" x14ac:dyDescent="0.55000000000000004">
      <c r="B100" s="129"/>
      <c r="C100" s="131"/>
      <c r="D100" s="132"/>
      <c r="E100" s="133"/>
      <c r="F100" s="131"/>
      <c r="G100" s="132"/>
      <c r="H100" s="132"/>
      <c r="I100" s="132"/>
      <c r="J100" s="133"/>
      <c r="K100" s="129"/>
      <c r="L100" s="129"/>
      <c r="M100" s="2">
        <f>M84-M96</f>
        <v>-690</v>
      </c>
      <c r="N100" s="2">
        <f t="shared" ref="N100:R102" si="15">N84-N96</f>
        <v>-519</v>
      </c>
      <c r="O100" s="2">
        <f t="shared" si="15"/>
        <v>-331</v>
      </c>
      <c r="P100" s="2">
        <f t="shared" si="15"/>
        <v>-126</v>
      </c>
      <c r="Q100" s="2">
        <f t="shared" si="15"/>
        <v>97</v>
      </c>
      <c r="R100" s="2">
        <f t="shared" si="15"/>
        <v>336</v>
      </c>
      <c r="S100" s="2">
        <f>SUM(M100:R100)</f>
        <v>-1233</v>
      </c>
      <c r="T100" s="33"/>
    </row>
    <row r="101" spans="2:20" ht="22.5" x14ac:dyDescent="0.55000000000000004">
      <c r="B101" s="129"/>
      <c r="C101" s="131"/>
      <c r="D101" s="132"/>
      <c r="E101" s="133"/>
      <c r="F101" s="131"/>
      <c r="G101" s="132"/>
      <c r="H101" s="132"/>
      <c r="I101" s="132"/>
      <c r="J101" s="133"/>
      <c r="K101" s="129"/>
      <c r="L101" s="129"/>
      <c r="M101" s="46" t="s">
        <v>13</v>
      </c>
      <c r="N101" s="46" t="s">
        <v>14</v>
      </c>
      <c r="O101" s="46" t="s">
        <v>15</v>
      </c>
      <c r="P101" s="46" t="s">
        <v>16</v>
      </c>
      <c r="Q101" s="46" t="s">
        <v>17</v>
      </c>
      <c r="R101" s="46" t="s">
        <v>18</v>
      </c>
      <c r="S101" s="46" t="s">
        <v>19</v>
      </c>
      <c r="T101" s="46" t="s">
        <v>20</v>
      </c>
    </row>
    <row r="102" spans="2:20" ht="23" thickBot="1" x14ac:dyDescent="0.6">
      <c r="B102" s="139"/>
      <c r="C102" s="143"/>
      <c r="D102" s="144"/>
      <c r="E102" s="145"/>
      <c r="F102" s="143"/>
      <c r="G102" s="144"/>
      <c r="H102" s="144"/>
      <c r="I102" s="144"/>
      <c r="J102" s="145"/>
      <c r="K102" s="139"/>
      <c r="L102" s="139"/>
      <c r="M102" s="108">
        <f>M86-M98</f>
        <v>610</v>
      </c>
      <c r="N102" s="108">
        <f t="shared" si="15"/>
        <v>900</v>
      </c>
      <c r="O102" s="108">
        <f t="shared" si="15"/>
        <v>1225</v>
      </c>
      <c r="P102" s="108">
        <f t="shared" si="15"/>
        <v>1584</v>
      </c>
      <c r="Q102" s="108">
        <f t="shared" si="15"/>
        <v>1978</v>
      </c>
      <c r="R102" s="108">
        <f t="shared" si="15"/>
        <v>2405</v>
      </c>
      <c r="S102" s="108">
        <f>SUM(M102:R102)</f>
        <v>8702</v>
      </c>
      <c r="T102" s="108">
        <f>S100+S102</f>
        <v>7469</v>
      </c>
    </row>
    <row r="103" spans="2:20" ht="22.5" x14ac:dyDescent="0.55000000000000004">
      <c r="B103" s="129" t="s">
        <v>187</v>
      </c>
      <c r="C103" s="131" t="s">
        <v>191</v>
      </c>
      <c r="D103" s="132"/>
      <c r="E103" s="133"/>
      <c r="F103" s="137" t="s">
        <v>190</v>
      </c>
      <c r="G103" s="132"/>
      <c r="H103" s="132"/>
      <c r="I103" s="132"/>
      <c r="J103" s="133"/>
      <c r="K103" s="129"/>
      <c r="L103" s="129" t="s">
        <v>76</v>
      </c>
      <c r="M103" s="81" t="s">
        <v>5</v>
      </c>
      <c r="N103" s="81" t="s">
        <v>6</v>
      </c>
      <c r="O103" s="81" t="s">
        <v>7</v>
      </c>
      <c r="P103" s="81" t="s">
        <v>8</v>
      </c>
      <c r="Q103" s="81" t="s">
        <v>9</v>
      </c>
      <c r="R103" s="81" t="s">
        <v>10</v>
      </c>
      <c r="S103" s="81" t="s">
        <v>11</v>
      </c>
      <c r="T103" s="33"/>
    </row>
    <row r="104" spans="2:20" ht="22.5" x14ac:dyDescent="0.55000000000000004">
      <c r="B104" s="129"/>
      <c r="C104" s="131"/>
      <c r="D104" s="132"/>
      <c r="E104" s="133"/>
      <c r="F104" s="131"/>
      <c r="G104" s="132"/>
      <c r="H104" s="132"/>
      <c r="I104" s="132"/>
      <c r="J104" s="133"/>
      <c r="K104" s="129"/>
      <c r="L104" s="129"/>
      <c r="M104" s="50">
        <f>ROUND(M100/M$24*100,1)</f>
        <v>-7.3</v>
      </c>
      <c r="N104" s="50">
        <f t="shared" ref="N104:S104" si="16">ROUND(N100/N$24*100,1)</f>
        <v>-5</v>
      </c>
      <c r="O104" s="50">
        <f t="shared" si="16"/>
        <v>-2.9</v>
      </c>
      <c r="P104" s="50">
        <f t="shared" si="16"/>
        <v>-1</v>
      </c>
      <c r="Q104" s="50">
        <f t="shared" si="16"/>
        <v>0.7</v>
      </c>
      <c r="R104" s="50">
        <f t="shared" si="16"/>
        <v>2.2000000000000002</v>
      </c>
      <c r="S104" s="50">
        <f t="shared" si="16"/>
        <v>-1.7</v>
      </c>
      <c r="T104" s="33"/>
    </row>
    <row r="105" spans="2:20" ht="22.5" x14ac:dyDescent="0.55000000000000004">
      <c r="B105" s="129"/>
      <c r="C105" s="131"/>
      <c r="D105" s="132"/>
      <c r="E105" s="133"/>
      <c r="F105" s="131"/>
      <c r="G105" s="132"/>
      <c r="H105" s="132"/>
      <c r="I105" s="132"/>
      <c r="J105" s="133"/>
      <c r="K105" s="129"/>
      <c r="L105" s="129"/>
      <c r="M105" s="46" t="s">
        <v>13</v>
      </c>
      <c r="N105" s="46" t="s">
        <v>14</v>
      </c>
      <c r="O105" s="46" t="s">
        <v>15</v>
      </c>
      <c r="P105" s="46" t="s">
        <v>16</v>
      </c>
      <c r="Q105" s="46" t="s">
        <v>17</v>
      </c>
      <c r="R105" s="46" t="s">
        <v>18</v>
      </c>
      <c r="S105" s="46" t="s">
        <v>19</v>
      </c>
      <c r="T105" s="46" t="s">
        <v>20</v>
      </c>
    </row>
    <row r="106" spans="2:20" ht="22.5" x14ac:dyDescent="0.55000000000000004">
      <c r="B106" s="130"/>
      <c r="C106" s="134"/>
      <c r="D106" s="135"/>
      <c r="E106" s="136"/>
      <c r="F106" s="134"/>
      <c r="G106" s="135"/>
      <c r="H106" s="135"/>
      <c r="I106" s="135"/>
      <c r="J106" s="136"/>
      <c r="K106" s="130"/>
      <c r="L106" s="130"/>
      <c r="M106" s="50">
        <f>ROUND(M102/M$26*100,1)</f>
        <v>3.6</v>
      </c>
      <c r="N106" s="50">
        <f t="shared" ref="N106:T106" si="17">ROUND(N102/N$26*100,1)</f>
        <v>4.9000000000000004</v>
      </c>
      <c r="O106" s="50">
        <f t="shared" si="17"/>
        <v>6.1</v>
      </c>
      <c r="P106" s="50">
        <f t="shared" si="17"/>
        <v>7.2</v>
      </c>
      <c r="Q106" s="50">
        <f t="shared" si="17"/>
        <v>8.1</v>
      </c>
      <c r="R106" s="50">
        <f t="shared" si="17"/>
        <v>9</v>
      </c>
      <c r="S106" s="50">
        <f t="shared" si="17"/>
        <v>6.8</v>
      </c>
      <c r="T106" s="50">
        <f t="shared" si="17"/>
        <v>3.7</v>
      </c>
    </row>
  </sheetData>
  <mergeCells count="127">
    <mergeCell ref="B9:T9"/>
    <mergeCell ref="B11:T11"/>
    <mergeCell ref="D15:E15"/>
    <mergeCell ref="D16:E16"/>
    <mergeCell ref="D17:E17"/>
    <mergeCell ref="B19:C19"/>
    <mergeCell ref="B2:I2"/>
    <mergeCell ref="J2:L2"/>
    <mergeCell ref="B4:T4"/>
    <mergeCell ref="B5:T5"/>
    <mergeCell ref="C7:E7"/>
    <mergeCell ref="G7:I7"/>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35:B38"/>
    <mergeCell ref="C35:E38"/>
    <mergeCell ref="F35:J38"/>
    <mergeCell ref="K35:K38"/>
    <mergeCell ref="L35:L38"/>
    <mergeCell ref="B39:B42"/>
    <mergeCell ref="C39:E42"/>
    <mergeCell ref="F39:J42"/>
    <mergeCell ref="K39:K42"/>
    <mergeCell ref="L39:L42"/>
    <mergeCell ref="B43:B46"/>
    <mergeCell ref="C43:E46"/>
    <mergeCell ref="F43:J46"/>
    <mergeCell ref="K43:K46"/>
    <mergeCell ref="L43:L46"/>
    <mergeCell ref="B47:B50"/>
    <mergeCell ref="C47:E50"/>
    <mergeCell ref="F47:J50"/>
    <mergeCell ref="K47:K50"/>
    <mergeCell ref="L47:L50"/>
    <mergeCell ref="B51:B54"/>
    <mergeCell ref="C51:E54"/>
    <mergeCell ref="F51:J54"/>
    <mergeCell ref="K51:K54"/>
    <mergeCell ref="L51:L54"/>
    <mergeCell ref="B55:B58"/>
    <mergeCell ref="C55:E58"/>
    <mergeCell ref="F55:J58"/>
    <mergeCell ref="K55:K58"/>
    <mergeCell ref="L55:L58"/>
    <mergeCell ref="B59:B62"/>
    <mergeCell ref="C59:E62"/>
    <mergeCell ref="F59:J62"/>
    <mergeCell ref="K59:K62"/>
    <mergeCell ref="L59:L62"/>
    <mergeCell ref="B63:B66"/>
    <mergeCell ref="C63:E66"/>
    <mergeCell ref="F63:J66"/>
    <mergeCell ref="K63:K66"/>
    <mergeCell ref="L63:L66"/>
    <mergeCell ref="B67:B70"/>
    <mergeCell ref="C67:E70"/>
    <mergeCell ref="F67:J70"/>
    <mergeCell ref="K67:K70"/>
    <mergeCell ref="L67:L70"/>
    <mergeCell ref="B71:B74"/>
    <mergeCell ref="C71:E74"/>
    <mergeCell ref="F71:J74"/>
    <mergeCell ref="K71:K74"/>
    <mergeCell ref="L71:L74"/>
    <mergeCell ref="B27:B30"/>
    <mergeCell ref="C27:E30"/>
    <mergeCell ref="F27:J30"/>
    <mergeCell ref="K27:K30"/>
    <mergeCell ref="L27:L30"/>
    <mergeCell ref="B31:B34"/>
    <mergeCell ref="C31:E34"/>
    <mergeCell ref="F31:J34"/>
    <mergeCell ref="K31:K34"/>
    <mergeCell ref="L31:L34"/>
    <mergeCell ref="B75:B78"/>
    <mergeCell ref="C75:E78"/>
    <mergeCell ref="F75:J78"/>
    <mergeCell ref="K75:K78"/>
    <mergeCell ref="L75:L78"/>
    <mergeCell ref="B79:B82"/>
    <mergeCell ref="C79:E82"/>
    <mergeCell ref="F79:J82"/>
    <mergeCell ref="K79:K82"/>
    <mergeCell ref="L79:L82"/>
    <mergeCell ref="B83:B86"/>
    <mergeCell ref="C83:E86"/>
    <mergeCell ref="F83:J86"/>
    <mergeCell ref="K83:K86"/>
    <mergeCell ref="L83:L86"/>
    <mergeCell ref="B87:B90"/>
    <mergeCell ref="C87:E90"/>
    <mergeCell ref="F87:J90"/>
    <mergeCell ref="K87:K90"/>
    <mergeCell ref="L87:L90"/>
    <mergeCell ref="B91:B94"/>
    <mergeCell ref="C91:E94"/>
    <mergeCell ref="F91:J94"/>
    <mergeCell ref="K91:K94"/>
    <mergeCell ref="L91:L94"/>
    <mergeCell ref="B95:B98"/>
    <mergeCell ref="C95:E98"/>
    <mergeCell ref="F95:J98"/>
    <mergeCell ref="K95:K98"/>
    <mergeCell ref="L95:L98"/>
    <mergeCell ref="B99:B102"/>
    <mergeCell ref="C99:E102"/>
    <mergeCell ref="F99:J102"/>
    <mergeCell ref="K99:K102"/>
    <mergeCell ref="L99:L102"/>
    <mergeCell ref="B103:B106"/>
    <mergeCell ref="C103:E106"/>
    <mergeCell ref="F103:J106"/>
    <mergeCell ref="K103:K106"/>
    <mergeCell ref="L103:L106"/>
  </mergeCells>
  <phoneticPr fontId="1"/>
  <printOptions horizontalCentered="1"/>
  <pageMargins left="0" right="0" top="0" bottom="0.74803149606299213"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17</vt:i4>
      </vt:variant>
    </vt:vector>
  </HeadingPairs>
  <TitlesOfParts>
    <vt:vector size="31" baseType="lpstr">
      <vt:lpstr>演習の趣旨と利用方法</vt:lpstr>
      <vt:lpstr>A_EXCEL予算実務→</vt:lpstr>
      <vt:lpstr>A①_営業部_入力</vt:lpstr>
      <vt:lpstr>A①_購買部_入力</vt:lpstr>
      <vt:lpstr>A①_管理部_入力</vt:lpstr>
      <vt:lpstr>A②_営業部_出力</vt:lpstr>
      <vt:lpstr>A②_購買部_出力</vt:lpstr>
      <vt:lpstr>A②_管理部_出力</vt:lpstr>
      <vt:lpstr>A②_全社_出力</vt:lpstr>
      <vt:lpstr>B_予算会計システム→</vt:lpstr>
      <vt:lpstr>B⓵_マスタ登録</vt:lpstr>
      <vt:lpstr>B②-1_【営業部】入力画面</vt:lpstr>
      <vt:lpstr>B③-1【営業部】予算仕訳</vt:lpstr>
      <vt:lpstr>B④-1【営業部】予算元帳</vt:lpstr>
      <vt:lpstr>A①_営業部_入力!Print_Area</vt:lpstr>
      <vt:lpstr>A①_管理部_入力!Print_Area</vt:lpstr>
      <vt:lpstr>A①_購買部_入力!Print_Area</vt:lpstr>
      <vt:lpstr>A②_営業部_出力!Print_Area</vt:lpstr>
      <vt:lpstr>A②_管理部_出力!Print_Area</vt:lpstr>
      <vt:lpstr>A②_購買部_出力!Print_Area</vt:lpstr>
      <vt:lpstr>A②_全社_出力!Print_Area</vt:lpstr>
      <vt:lpstr>B⓵_マスタ登録!Print_Area</vt:lpstr>
      <vt:lpstr>'B②-1_【営業部】入力画面'!Print_Area</vt:lpstr>
      <vt:lpstr>'B③-1【営業部】予算仕訳'!Print_Area</vt:lpstr>
      <vt:lpstr>演習の趣旨と利用方法!Print_Area</vt:lpstr>
      <vt:lpstr>A①_営業部_入力!Print_Titles</vt:lpstr>
      <vt:lpstr>A①_購買部_入力!Print_Titles</vt:lpstr>
      <vt:lpstr>A②_全社_出力!Print_Titles</vt:lpstr>
      <vt:lpstr>B⓵_マスタ登録!Print_Titles</vt:lpstr>
      <vt:lpstr>'B②-1_【営業部】入力画面'!Print_Titles</vt:lpstr>
      <vt:lpstr>'B③-1【営業部】予算仕訳'!Print_Titles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2021-12-22T17:10:32Z</cp:lastPrinted>
  <dcterms:created xsi:type="dcterms:W3CDTF">2021-09-20T04:00:10Z</dcterms:created>
  <dcterms:modified xsi:type="dcterms:W3CDTF">2022-02-17T12:07:26Z</dcterms:modified>
</cp:coreProperties>
</file>